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Proj\2019\P0017232-1\eng\work\8 Quadro Economico\"/>
    </mc:Choice>
  </mc:AlternateContent>
  <bookViews>
    <workbookView xWindow="-60" yWindow="-180" windowWidth="14580" windowHeight="13920" tabRatio="694" firstSheet="4" activeTab="4"/>
  </bookViews>
  <sheets>
    <sheet name="FOGNA QE" sheetId="3" state="hidden" r:id="rId1"/>
    <sheet name="ACQUA QE" sheetId="6" state="hidden" r:id="rId2"/>
    <sheet name="ACQUA I" sheetId="4" state="hidden" r:id="rId3"/>
    <sheet name="ACQUA II" sheetId="5" state="hidden" r:id="rId4"/>
    <sheet name="QE" sheetId="16" r:id="rId5"/>
    <sheet name="Spese e consulenze" sheetId="9" state="hidden" r:id="rId6"/>
  </sheets>
  <definedNames>
    <definedName name="_xlnm.Print_Area" localSheetId="1">'ACQUA QE'!$A$1:$I$35</definedName>
    <definedName name="_xlnm.Print_Area" localSheetId="0">'FOGNA QE'!$A$1:$I$35</definedName>
    <definedName name="_xlnm.Print_Area" localSheetId="4">QE!$B$2:$D$27</definedName>
  </definedNames>
  <calcPr calcId="162913"/>
</workbook>
</file>

<file path=xl/calcChain.xml><?xml version="1.0" encoding="utf-8"?>
<calcChain xmlns="http://schemas.openxmlformats.org/spreadsheetml/2006/main">
  <c r="D17" i="16" l="1"/>
  <c r="D15" i="16" l="1"/>
  <c r="D23" i="16" s="1"/>
  <c r="D21" i="16" l="1"/>
  <c r="D26" i="16" s="1"/>
  <c r="D24" i="16" l="1"/>
  <c r="D25" i="16" s="1"/>
  <c r="D27" i="16" s="1"/>
  <c r="H26" i="16" s="1"/>
  <c r="H27" i="16" s="1"/>
  <c r="H6" i="4" l="1"/>
  <c r="H7" i="4"/>
  <c r="H8" i="4"/>
  <c r="H9" i="4"/>
  <c r="H10" i="4"/>
  <c r="H11" i="4"/>
  <c r="H12" i="4"/>
  <c r="H14" i="4"/>
  <c r="B24" i="4"/>
  <c r="C24" i="4" s="1"/>
  <c r="D24" i="4" s="1"/>
  <c r="B25" i="4"/>
  <c r="B26" i="4"/>
  <c r="C26" i="4" s="1"/>
  <c r="B27" i="4"/>
  <c r="C27" i="4" s="1"/>
  <c r="D27" i="4" s="1"/>
  <c r="B28" i="4"/>
  <c r="C28" i="4" s="1"/>
  <c r="D28" i="4" s="1"/>
  <c r="B29" i="4"/>
  <c r="F29" i="4" s="1"/>
  <c r="C29" i="4"/>
  <c r="D29" i="4" s="1"/>
  <c r="G29" i="4" s="1"/>
  <c r="C22" i="6" s="1"/>
  <c r="B30" i="4"/>
  <c r="C30" i="4" s="1"/>
  <c r="D30" i="4" s="1"/>
  <c r="B31" i="4"/>
  <c r="F31" i="4" s="1"/>
  <c r="A1" i="6"/>
  <c r="B7" i="6"/>
  <c r="E7" i="6"/>
  <c r="E6" i="6"/>
  <c r="I7" i="6"/>
  <c r="I6" i="6" s="1"/>
  <c r="G8" i="6"/>
  <c r="G7" i="6"/>
  <c r="G6" i="6" s="1"/>
  <c r="H8" i="6"/>
  <c r="H15" i="6" s="1"/>
  <c r="B12" i="6"/>
  <c r="D15" i="6"/>
  <c r="E15" i="6"/>
  <c r="F15" i="6"/>
  <c r="G15" i="6"/>
  <c r="I15" i="6"/>
  <c r="B29" i="6"/>
  <c r="D7" i="3"/>
  <c r="D6" i="3" s="1"/>
  <c r="E7" i="3"/>
  <c r="E6" i="3" s="1"/>
  <c r="F7" i="3"/>
  <c r="F6" i="3" s="1"/>
  <c r="I7" i="3"/>
  <c r="I6" i="3" s="1"/>
  <c r="G8" i="3"/>
  <c r="H8" i="3"/>
  <c r="H15" i="3" s="1"/>
  <c r="H7" i="3"/>
  <c r="H6" i="3" s="1"/>
  <c r="C13" i="3"/>
  <c r="C29" i="3" s="1"/>
  <c r="F14" i="3"/>
  <c r="D15" i="3"/>
  <c r="E15" i="3"/>
  <c r="F15" i="3"/>
  <c r="I15" i="3"/>
  <c r="C17" i="3"/>
  <c r="C18" i="3"/>
  <c r="C19" i="3"/>
  <c r="C20" i="3"/>
  <c r="C21" i="3"/>
  <c r="C22" i="3"/>
  <c r="C25" i="3"/>
  <c r="C27" i="3"/>
  <c r="D5" i="9"/>
  <c r="C6" i="9"/>
  <c r="C23" i="3" s="1"/>
  <c r="D6" i="9"/>
  <c r="D7" i="9"/>
  <c r="A15" i="9"/>
  <c r="D15" i="9"/>
  <c r="B17" i="9"/>
  <c r="A19" i="9"/>
  <c r="A20" i="9"/>
  <c r="F24" i="4"/>
  <c r="F28" i="4"/>
  <c r="G28" i="4" l="1"/>
  <c r="C21" i="6" s="1"/>
  <c r="F26" i="4"/>
  <c r="D31" i="4"/>
  <c r="G31" i="4" s="1"/>
  <c r="F27" i="4"/>
  <c r="G27" i="4" s="1"/>
  <c r="C20" i="6" s="1"/>
  <c r="F30" i="4"/>
  <c r="G30" i="4" s="1"/>
  <c r="C25" i="6" s="1"/>
  <c r="D26" i="4"/>
  <c r="G26" i="4" s="1"/>
  <c r="C19" i="6" s="1"/>
  <c r="G24" i="4"/>
  <c r="C17" i="6" s="1"/>
  <c r="G22" i="3"/>
  <c r="I22" i="3"/>
  <c r="C25" i="4"/>
  <c r="D25" i="4"/>
  <c r="G25" i="4" s="1"/>
  <c r="C18" i="6" s="1"/>
  <c r="F25" i="4"/>
  <c r="G7" i="3"/>
  <c r="G6" i="3" s="1"/>
  <c r="C8" i="3"/>
  <c r="G21" i="3" s="1"/>
  <c r="G17" i="3"/>
  <c r="D27" i="3"/>
  <c r="E13" i="3"/>
  <c r="F13" i="3"/>
  <c r="G15" i="3"/>
  <c r="F23" i="3"/>
  <c r="F25" i="3"/>
  <c r="I25" i="3"/>
  <c r="H20" i="3"/>
  <c r="G20" i="3"/>
  <c r="H6" i="6"/>
  <c r="H7" i="6"/>
  <c r="C8" i="6"/>
  <c r="H17" i="6" s="1"/>
  <c r="I29" i="3" l="1"/>
  <c r="E23" i="3"/>
  <c r="G19" i="3"/>
  <c r="G24" i="3"/>
  <c r="E29" i="3"/>
  <c r="H17" i="3"/>
  <c r="I13" i="3"/>
  <c r="C29" i="6"/>
  <c r="G29" i="6" s="1"/>
  <c r="E22" i="6"/>
  <c r="F21" i="6"/>
  <c r="G25" i="6"/>
  <c r="G17" i="6"/>
  <c r="G22" i="6"/>
  <c r="H19" i="6"/>
  <c r="I19" i="6"/>
  <c r="E20" i="6"/>
  <c r="G13" i="3"/>
  <c r="G23" i="3"/>
  <c r="H22" i="6"/>
  <c r="H29" i="3"/>
  <c r="H21" i="6"/>
  <c r="I25" i="6"/>
  <c r="F25" i="6"/>
  <c r="G29" i="3"/>
  <c r="F19" i="6"/>
  <c r="F20" i="6"/>
  <c r="E21" i="6"/>
  <c r="D19" i="6"/>
  <c r="G20" i="6"/>
  <c r="H13" i="3"/>
  <c r="I21" i="3"/>
  <c r="D22" i="6"/>
  <c r="I21" i="6"/>
  <c r="G21" i="6"/>
  <c r="D25" i="6"/>
  <c r="F17" i="6"/>
  <c r="C7" i="6"/>
  <c r="D27" i="6"/>
  <c r="C6" i="6"/>
  <c r="F27" i="6"/>
  <c r="I27" i="6"/>
  <c r="C15" i="6"/>
  <c r="E27" i="6"/>
  <c r="H27" i="6"/>
  <c r="C12" i="6"/>
  <c r="G27" i="6"/>
  <c r="I22" i="6"/>
  <c r="D20" i="6"/>
  <c r="I20" i="6"/>
  <c r="I17" i="6"/>
  <c r="G19" i="6"/>
  <c r="E19" i="6"/>
  <c r="H20" i="6"/>
  <c r="F19" i="3"/>
  <c r="F27" i="3"/>
  <c r="H24" i="3"/>
  <c r="F18" i="3"/>
  <c r="I24" i="3"/>
  <c r="F24" i="3"/>
  <c r="D24" i="3"/>
  <c r="C7" i="3"/>
  <c r="C6" i="3" s="1"/>
  <c r="I19" i="3"/>
  <c r="C12" i="3"/>
  <c r="E24" i="3"/>
  <c r="F20" i="3"/>
  <c r="I20" i="3"/>
  <c r="H18" i="3"/>
  <c r="I23" i="3"/>
  <c r="D18" i="3"/>
  <c r="F22" i="3"/>
  <c r="F17" i="3"/>
  <c r="D22" i="3"/>
  <c r="E21" i="3"/>
  <c r="G27" i="3"/>
  <c r="G25" i="3"/>
  <c r="C15" i="3"/>
  <c r="H21" i="3"/>
  <c r="I18" i="3"/>
  <c r="D20" i="3"/>
  <c r="H25" i="3"/>
  <c r="D25" i="3"/>
  <c r="H27" i="3"/>
  <c r="E20" i="3"/>
  <c r="E19" i="3"/>
  <c r="E22" i="3"/>
  <c r="I27" i="3"/>
  <c r="D13" i="3"/>
  <c r="E27" i="3"/>
  <c r="D21" i="3"/>
  <c r="E17" i="3"/>
  <c r="I17" i="3"/>
  <c r="E18" i="3"/>
  <c r="F21" i="3"/>
  <c r="H23" i="3"/>
  <c r="H19" i="3"/>
  <c r="D19" i="3"/>
  <c r="G18" i="3"/>
  <c r="D17" i="3"/>
  <c r="E25" i="3"/>
  <c r="D29" i="3"/>
  <c r="H22" i="3"/>
  <c r="D23" i="3"/>
  <c r="E18" i="6"/>
  <c r="D18" i="6"/>
  <c r="H18" i="6"/>
  <c r="F18" i="6"/>
  <c r="G18" i="6"/>
  <c r="I18" i="6"/>
  <c r="F22" i="6"/>
  <c r="F29" i="3"/>
  <c r="D21" i="6"/>
  <c r="H25" i="6"/>
  <c r="E25" i="6"/>
  <c r="E17" i="6"/>
  <c r="D17" i="6"/>
  <c r="H29" i="6" l="1"/>
  <c r="D29" i="6"/>
  <c r="F29" i="6"/>
  <c r="E29" i="6"/>
  <c r="C28" i="3"/>
  <c r="E28" i="3" s="1"/>
  <c r="I29" i="6"/>
  <c r="F28" i="3"/>
  <c r="I28" i="3"/>
  <c r="D28" i="3"/>
  <c r="H12" i="6"/>
  <c r="H31" i="6" s="1"/>
  <c r="E12" i="6"/>
  <c r="E31" i="6" s="1"/>
  <c r="C31" i="6"/>
  <c r="F12" i="6"/>
  <c r="F31" i="6" s="1"/>
  <c r="I12" i="6"/>
  <c r="I31" i="6" s="1"/>
  <c r="G12" i="6"/>
  <c r="G31" i="6" s="1"/>
  <c r="D12" i="6"/>
  <c r="D31" i="6" s="1"/>
  <c r="C28" i="6"/>
  <c r="E12" i="3"/>
  <c r="E31" i="3" s="1"/>
  <c r="F12" i="3"/>
  <c r="F31" i="3" s="1"/>
  <c r="H12" i="3"/>
  <c r="H31" i="3" s="1"/>
  <c r="D12" i="3"/>
  <c r="D31" i="3" s="1"/>
  <c r="I12" i="3"/>
  <c r="I31" i="3" s="1"/>
  <c r="G12" i="3"/>
  <c r="G31" i="3" s="1"/>
  <c r="C31" i="3"/>
  <c r="G28" i="3" l="1"/>
  <c r="H28" i="3"/>
  <c r="F35" i="3"/>
  <c r="F33" i="3"/>
  <c r="F33" i="6"/>
  <c r="C33" i="3"/>
  <c r="C35" i="3"/>
  <c r="H35" i="3"/>
  <c r="H33" i="3"/>
  <c r="I33" i="6"/>
  <c r="H33" i="6"/>
  <c r="G35" i="3"/>
  <c r="G33" i="3"/>
  <c r="I33" i="3"/>
  <c r="I35" i="3"/>
  <c r="E33" i="3"/>
  <c r="E35" i="3"/>
  <c r="D33" i="6"/>
  <c r="C33" i="6"/>
  <c r="C35" i="6"/>
  <c r="H28" i="6"/>
  <c r="H35" i="6" s="1"/>
  <c r="E28" i="6"/>
  <c r="D28" i="6"/>
  <c r="D35" i="6" s="1"/>
  <c r="F28" i="6"/>
  <c r="F35" i="6" s="1"/>
  <c r="G28" i="6"/>
  <c r="I28" i="6"/>
  <c r="I35" i="6" s="1"/>
  <c r="D33" i="3"/>
  <c r="D35" i="3"/>
  <c r="G33" i="6"/>
  <c r="G35" i="6"/>
  <c r="E35" i="6"/>
  <c r="E33" i="6"/>
</calcChain>
</file>

<file path=xl/sharedStrings.xml><?xml version="1.0" encoding="utf-8"?>
<sst xmlns="http://schemas.openxmlformats.org/spreadsheetml/2006/main" count="248" uniqueCount="157">
  <si>
    <t>Tabella riassuntiva per fasi</t>
  </si>
  <si>
    <t>Prestazione</t>
  </si>
  <si>
    <t>Urbanistica Fattibilità</t>
  </si>
  <si>
    <t>Prog. preliminare</t>
  </si>
  <si>
    <t>Prog. definitivo</t>
  </si>
  <si>
    <t>Prog. esecutivo</t>
  </si>
  <si>
    <t>Direz. lavori</t>
  </si>
  <si>
    <t>Altro</t>
  </si>
  <si>
    <t>Totale</t>
  </si>
  <si>
    <t>IDEAZIONE E COORDINAMENTO GENERALE</t>
  </si>
  <si>
    <t>MISURA E CONTABILITA'</t>
  </si>
  <si>
    <t>Opere di stabilizzazione geologica</t>
  </si>
  <si>
    <t>COORDINAMENTO SICUREZZA NEI CANTIERI</t>
  </si>
  <si>
    <t>COLLAUDO TECNICO AMMINISTRATIVO</t>
  </si>
  <si>
    <t>COLLAUDO Opere di stabilizzazione geologica</t>
  </si>
  <si>
    <t>Progetto preliminare</t>
  </si>
  <si>
    <t>Onorario</t>
  </si>
  <si>
    <t>Spese</t>
  </si>
  <si>
    <t>Progetto definitivo</t>
  </si>
  <si>
    <t>Progetto esecutivo</t>
  </si>
  <si>
    <t>Coord. Sicurezza in progettazione</t>
  </si>
  <si>
    <t>Direzione Lavori</t>
  </si>
  <si>
    <t>Coord. Sicurezza in esecuzione</t>
  </si>
  <si>
    <t>Collaudi</t>
  </si>
  <si>
    <t>Resp Procedimento</t>
  </si>
  <si>
    <t>Sconto ATO (%)</t>
  </si>
  <si>
    <t>Sconto (€)</t>
  </si>
  <si>
    <t>Lotto I</t>
  </si>
  <si>
    <t>Lotto II</t>
  </si>
  <si>
    <t>Lotto III</t>
  </si>
  <si>
    <t>Lotto IV</t>
  </si>
  <si>
    <t>Lotto V</t>
  </si>
  <si>
    <t>Lotto VI</t>
  </si>
  <si>
    <t>A</t>
  </si>
  <si>
    <t>OPERE IN APPALTO</t>
  </si>
  <si>
    <t>A.1</t>
  </si>
  <si>
    <t>Opere</t>
  </si>
  <si>
    <t>A.2</t>
  </si>
  <si>
    <t>Totale A</t>
  </si>
  <si>
    <t>B</t>
  </si>
  <si>
    <t>SOMME A DISPOSIZIONE</t>
  </si>
  <si>
    <t>B1</t>
  </si>
  <si>
    <t>B2</t>
  </si>
  <si>
    <t>Rilievi e accertamenti</t>
  </si>
  <si>
    <t>B3</t>
  </si>
  <si>
    <t>Allacci</t>
  </si>
  <si>
    <t>B4</t>
  </si>
  <si>
    <t>imprevisti</t>
  </si>
  <si>
    <t>B5</t>
  </si>
  <si>
    <t>Spese Tecniche</t>
  </si>
  <si>
    <t>B5.1</t>
  </si>
  <si>
    <t>B5.2</t>
  </si>
  <si>
    <t>Coordinamento sicurezza in fase di progettazione</t>
  </si>
  <si>
    <t>B5.3</t>
  </si>
  <si>
    <t>Direzione lavori</t>
  </si>
  <si>
    <t>B5.4</t>
  </si>
  <si>
    <t>Coordinamento sicurezza in fase di esecuz. Lavori</t>
  </si>
  <si>
    <t>B6</t>
  </si>
  <si>
    <t>spese per consulenze</t>
  </si>
  <si>
    <t>B7</t>
  </si>
  <si>
    <t>spese per pubblicità e gare e acquisti</t>
  </si>
  <si>
    <t>B8</t>
  </si>
  <si>
    <t>collaudi</t>
  </si>
  <si>
    <t>B9</t>
  </si>
  <si>
    <t>Avviamenti</t>
  </si>
  <si>
    <t>B10</t>
  </si>
  <si>
    <t>Responsabile Unico del Procedimento</t>
  </si>
  <si>
    <t>B11</t>
  </si>
  <si>
    <t>IVA a percentuale ridotta (10%) su A, B1, B4</t>
  </si>
  <si>
    <t>B12</t>
  </si>
  <si>
    <t>Totale somme a disposizione</t>
  </si>
  <si>
    <t>Progettazione Preliminare</t>
  </si>
  <si>
    <t>Progettazione definitiva</t>
  </si>
  <si>
    <t>Progettazione esecutiva</t>
  </si>
  <si>
    <t>con Spese</t>
  </si>
  <si>
    <t>Lavori di costruzione della condotta adduttrice tra Zoagli e Chiavari</t>
  </si>
  <si>
    <t>Opere acquedottistiche</t>
  </si>
  <si>
    <t>Oneri sicurezza</t>
  </si>
  <si>
    <t>Totale complessivo al netto IVA</t>
  </si>
  <si>
    <t>Somme a disposizione per allacci ENEL, interferenze e mitigazioni ambientali</t>
  </si>
  <si>
    <t>POMPAGGIO ACQUE DI FOGNATURA AL DEPURATORE DI CHIAVARI SP1 AURELIA DAL KM 486 AL KM 486+400 CON CONTESTUALE INTERVENTO DI VULNERABILITA' DELLE OPERE ESISTENTI ATTI A MIGLIORARE LA TUTELA DELLA PUBBLICA INCOLUMITA' TRA IL KM 487+940 E IL KM 488+150</t>
  </si>
  <si>
    <t>REALIZZAZIONE STRALCIO RETE IDRICA ADDUTTRICE LEVANTE</t>
  </si>
  <si>
    <t>Oneri di servitù ed espropri</t>
  </si>
  <si>
    <t>Totale complessivo compresa IVA</t>
  </si>
  <si>
    <t>IVA a percentuale ordinaria (10%) su B2, B3, B5,B6,B7, B8, B9, B10</t>
  </si>
  <si>
    <t>RELAZIONE AGRONOMICA E FORESTALE</t>
  </si>
  <si>
    <t>RAGOZZA</t>
  </si>
  <si>
    <t>ASSISTENZA RILIEVO TOPOGRAFICO</t>
  </si>
  <si>
    <t>C. GALLARATI</t>
  </si>
  <si>
    <t>ARC. GALLARATI</t>
  </si>
  <si>
    <t>FOTORENDERING RELAZ. AMBIENTALE</t>
  </si>
  <si>
    <t>RELAZIONE STRUTTURE</t>
  </si>
  <si>
    <t>PASSALACQUA</t>
  </si>
  <si>
    <t>SCHEMI ELETTRICI QUADRI</t>
  </si>
  <si>
    <t>ZANCHI</t>
  </si>
  <si>
    <t>CONSULENZE E RILIEVI</t>
  </si>
  <si>
    <t>SPESE</t>
  </si>
  <si>
    <t>RIPRODUZIONI DISEGNI</t>
  </si>
  <si>
    <t>MIREX</t>
  </si>
  <si>
    <t>CRD</t>
  </si>
  <si>
    <t>PRATICHE ACQUISIZIONE TERRENO</t>
  </si>
  <si>
    <t>GHIGLIOTTI</t>
  </si>
  <si>
    <t>NOTAIO</t>
  </si>
  <si>
    <t>GOFFIANTINI</t>
  </si>
  <si>
    <t>PROGETTISTA</t>
  </si>
  <si>
    <t>E. GALLARATI</t>
  </si>
  <si>
    <t>FOGNATURA</t>
  </si>
  <si>
    <t>NOME</t>
  </si>
  <si>
    <t>IMPORTO</t>
  </si>
  <si>
    <t>COD.</t>
  </si>
  <si>
    <t>GAGLIO</t>
  </si>
  <si>
    <t>RUP</t>
  </si>
  <si>
    <t>OPERE ANTICIPATE</t>
  </si>
  <si>
    <t>COMUNE ZOAGLI</t>
  </si>
  <si>
    <t>COMES TIGULLIO</t>
  </si>
  <si>
    <t>MDAP017015</t>
  </si>
  <si>
    <t>MDAP017142</t>
  </si>
  <si>
    <t>MDAP017455</t>
  </si>
  <si>
    <t>MDAP018776</t>
  </si>
  <si>
    <t>OMDA000854</t>
  </si>
  <si>
    <t>ORD.007268</t>
  </si>
  <si>
    <t>ORD.009502</t>
  </si>
  <si>
    <t>ORD.009503</t>
  </si>
  <si>
    <t>ORE INTERNE e NC</t>
  </si>
  <si>
    <t>IDROTIGULLIO</t>
  </si>
  <si>
    <t>Descrizione</t>
  </si>
  <si>
    <t>C</t>
  </si>
  <si>
    <t>IVA</t>
  </si>
  <si>
    <t>A.1.1</t>
  </si>
  <si>
    <t>A.2.1</t>
  </si>
  <si>
    <t>Totale Opere A</t>
  </si>
  <si>
    <t>B.1</t>
  </si>
  <si>
    <t>B.2</t>
  </si>
  <si>
    <t>B.3</t>
  </si>
  <si>
    <t>Totale Somme B</t>
  </si>
  <si>
    <t>C.1</t>
  </si>
  <si>
    <t>C.2</t>
  </si>
  <si>
    <t>Totale IVA</t>
  </si>
  <si>
    <t>Importo</t>
  </si>
  <si>
    <t>A.1.1.1</t>
  </si>
  <si>
    <t>A.2.1.1</t>
  </si>
  <si>
    <t>ONERI SICUREZZA</t>
  </si>
  <si>
    <t>LAVORI</t>
  </si>
  <si>
    <t>IMPREVISTI</t>
  </si>
  <si>
    <t xml:space="preserve">CONTRIBUTO A.N.A.C. </t>
  </si>
  <si>
    <t>Somme a Disposizione</t>
  </si>
  <si>
    <t>Codice</t>
  </si>
  <si>
    <t>TOTALE Intervento (Senza IVA)</t>
  </si>
  <si>
    <t>TOTALE Intervento (Con IVA)</t>
  </si>
  <si>
    <t xml:space="preserve">Adeguamento sommità arginale e viabilità tratto ponte viadotto Isola Serafini – via Bosco Biliemme </t>
  </si>
  <si>
    <t>Comune di Monticelli d’Ongina (PC)</t>
  </si>
  <si>
    <t xml:space="preserve">Quadro Economico </t>
  </si>
  <si>
    <t xml:space="preserve">Per lavori a misura </t>
  </si>
  <si>
    <t xml:space="preserve">Per oneri della sicurezza (non soggetti a ribasso) </t>
  </si>
  <si>
    <t>IVA sui lavori a percentuale ordinaria(22%)</t>
  </si>
  <si>
    <t>IVA su somme a disposizione a percentuale ordinaria (22%)</t>
  </si>
  <si>
    <t>Incentivi per funzioni tecniche ex art. 113 DLgs. 50/2016 e s.m.i..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</si>
</sst>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* #,##0_-;\-* #,##0_-;_-* &quot;-&quot;??_-;_-@_-"/>
    <numFmt numFmtId="168" formatCode="_(* #,##0.00_);_(* \(#,##0.00\);_(* &quot;-&quot;??_);_(@_)"/>
    <numFmt numFmtId="169" formatCode="\$#,#00"/>
    <numFmt numFmtId="170" formatCode="m\o\n\th\ \D\,\ \y\y\y\y"/>
    <numFmt numFmtId="171" formatCode="_-[$€-2]\ * #,##0.00_-;\-[$€-2]\ * #,##0.00_-;_-[$€-2]\ * &quot;-&quot;??_-"/>
    <numFmt numFmtId="172" formatCode="#,#00"/>
    <numFmt numFmtId="173" formatCode="#,"/>
    <numFmt numFmtId="174" formatCode="_(* #,##0_);_(* \(#,##0\);_(* &quot;-&quot;_);_(@_)"/>
    <numFmt numFmtId="175" formatCode="_(&quot;$&quot;* #,##0_);_(&quot;$&quot;* \(#,##0\);_(&quot;$&quot;* &quot;-&quot;_);_(@_)"/>
    <numFmt numFmtId="176" formatCode="_-* #,##0\ &quot;€&quot;_-;\-* #,##0\ &quot;€&quot;_-;_-* &quot;-&quot;??\ &quot;€&quot;_-;_-@_-"/>
  </numFmts>
  <fonts count="5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4"/>
      <color indexed="8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2"/>
      <name val="Arial"/>
      <family val="2"/>
    </font>
    <font>
      <b/>
      <sz val="9"/>
      <color indexed="9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0"/>
      <color rgb="FF000000"/>
      <name val="Times New Roman"/>
      <family val="1"/>
    </font>
    <font>
      <b/>
      <i/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"/>
      <color indexed="8"/>
      <name val="Courier"/>
      <family val="3"/>
    </font>
    <font>
      <sz val="11"/>
      <color indexed="62"/>
      <name val="Calibri"/>
      <family val="2"/>
    </font>
    <font>
      <sz val="8"/>
      <name val="Arial Narrow"/>
      <family val="2"/>
    </font>
    <font>
      <b/>
      <sz val="1"/>
      <color indexed="8"/>
      <name val="Courier"/>
      <family val="3"/>
    </font>
    <font>
      <sz val="11"/>
      <color indexed="20"/>
      <name val="Calibri"/>
      <family val="2"/>
    </font>
    <font>
      <b/>
      <sz val="12"/>
      <color indexed="0"/>
      <name val="Times"/>
      <family val="1"/>
    </font>
    <font>
      <sz val="8"/>
      <name val="Tahoma"/>
      <family val="2"/>
    </font>
    <font>
      <sz val="11"/>
      <color indexed="60"/>
      <name val="Calibri"/>
      <family val="2"/>
    </font>
    <font>
      <b/>
      <sz val="12"/>
      <color indexed="14"/>
      <name val="Arial"/>
      <family val="2"/>
    </font>
    <font>
      <sz val="8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9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indexed="14"/>
      <name val="Arial"/>
      <family val="2"/>
    </font>
    <font>
      <i/>
      <sz val="12"/>
      <color indexed="8"/>
      <name val="Arial"/>
      <family val="2"/>
    </font>
    <font>
      <sz val="14"/>
      <color indexed="18"/>
      <name val="Arial"/>
      <family val="2"/>
    </font>
    <font>
      <b/>
      <sz val="16"/>
      <color indexed="9"/>
      <name val="Arial"/>
      <family val="2"/>
    </font>
    <font>
      <sz val="19"/>
      <color indexed="48"/>
      <name val="Arial"/>
      <family val="2"/>
    </font>
    <font>
      <sz val="12"/>
      <color indexed="14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</fonts>
  <fills count="4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indexed="9"/>
      </patternFill>
    </fill>
    <fill>
      <patternFill patternType="solid">
        <fgColor indexed="18"/>
      </patternFill>
    </fill>
    <fill>
      <patternFill patternType="solid">
        <fgColor indexed="40"/>
        <bgColor indexed="64"/>
      </patternFill>
    </fill>
    <fill>
      <patternFill patternType="solid">
        <fgColor indexed="5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254">
    <xf numFmtId="0" fontId="0" fillId="0" borderId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2" fillId="0" borderId="0"/>
    <xf numFmtId="0" fontId="9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/>
    <xf numFmtId="166" fontId="14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1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0" fillId="0" borderId="0"/>
    <xf numFmtId="165" fontId="2" fillId="0" borderId="0" applyFont="0" applyFill="0" applyBorder="0" applyAlignment="0" applyProtection="0"/>
    <xf numFmtId="0" fontId="2" fillId="0" borderId="0"/>
    <xf numFmtId="0" fontId="23" fillId="0" borderId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9" fontId="25" fillId="0" borderId="26">
      <alignment vertical="top"/>
    </xf>
    <xf numFmtId="9" fontId="26" fillId="0" borderId="26">
      <alignment vertical="top" wrapText="1"/>
    </xf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2" fillId="7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25" fillId="0" borderId="12">
      <alignment horizontal="justify" vertical="top" wrapText="1"/>
      <protection hidden="1"/>
    </xf>
    <xf numFmtId="0" fontId="26" fillId="0" borderId="12">
      <alignment horizontal="left" vertical="top" wrapText="1"/>
    </xf>
    <xf numFmtId="1" fontId="26" fillId="0" borderId="12">
      <alignment horizontal="center" vertical="top"/>
      <protection hidden="1"/>
    </xf>
    <xf numFmtId="0" fontId="28" fillId="26" borderId="27" applyNumberFormat="0" applyAlignment="0" applyProtection="0"/>
    <xf numFmtId="0" fontId="28" fillId="26" borderId="27" applyNumberFormat="0" applyAlignment="0" applyProtection="0"/>
    <xf numFmtId="0" fontId="28" fillId="26" borderId="27" applyNumberFormat="0" applyAlignment="0" applyProtection="0"/>
    <xf numFmtId="0" fontId="28" fillId="26" borderId="27" applyNumberFormat="0" applyAlignment="0" applyProtection="0"/>
    <xf numFmtId="0" fontId="29" fillId="0" borderId="28" applyNumberFormat="0" applyFill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27" borderId="29" applyNumberFormat="0" applyFont="0" applyAlignment="0" applyProtection="0"/>
    <xf numFmtId="0" fontId="1" fillId="27" borderId="29" applyNumberFormat="0" applyFont="0" applyAlignment="0" applyProtection="0"/>
    <xf numFmtId="0" fontId="1" fillId="27" borderId="29" applyNumberFormat="0" applyFont="0" applyAlignment="0" applyProtection="0"/>
    <xf numFmtId="0" fontId="1" fillId="27" borderId="29" applyNumberFormat="0" applyFont="0" applyAlignment="0" applyProtection="0"/>
    <xf numFmtId="165" fontId="13" fillId="0" borderId="0" applyFont="0" applyFill="0" applyBorder="0" applyAlignment="0" applyProtection="0"/>
    <xf numFmtId="169" fontId="30" fillId="0" borderId="0">
      <protection locked="0"/>
    </xf>
    <xf numFmtId="165" fontId="2" fillId="0" borderId="0" applyFont="0" applyFill="0" applyBorder="0" applyAlignment="0" applyProtection="0"/>
    <xf numFmtId="166" fontId="26" fillId="0" borderId="12">
      <alignment horizontal="right" vertical="top"/>
    </xf>
    <xf numFmtId="170" fontId="30" fillId="0" borderId="0">
      <protection locked="0"/>
    </xf>
    <xf numFmtId="170" fontId="30" fillId="0" borderId="0">
      <protection locked="0"/>
    </xf>
    <xf numFmtId="170" fontId="30" fillId="0" borderId="0">
      <protection locked="0"/>
    </xf>
    <xf numFmtId="0" fontId="19" fillId="0" borderId="0">
      <alignment horizontal="left" vertical="top" wrapText="1"/>
    </xf>
    <xf numFmtId="0" fontId="19" fillId="0" borderId="0">
      <alignment horizontal="left" vertical="top" wrapText="1"/>
    </xf>
    <xf numFmtId="0" fontId="31" fillId="13" borderId="27" applyNumberFormat="0" applyAlignment="0" applyProtection="0"/>
    <xf numFmtId="0" fontId="31" fillId="13" borderId="27" applyNumberFormat="0" applyAlignment="0" applyProtection="0"/>
    <xf numFmtId="0" fontId="31" fillId="13" borderId="27" applyNumberFormat="0" applyAlignment="0" applyProtection="0"/>
    <xf numFmtId="0" fontId="31" fillId="13" borderId="27" applyNumberFormat="0" applyAlignment="0" applyProtection="0"/>
    <xf numFmtId="0" fontId="31" fillId="13" borderId="27" applyNumberFormat="0" applyAlignment="0" applyProtection="0"/>
    <xf numFmtId="165" fontId="2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32" fillId="0" borderId="0" applyFont="0" applyFill="0" applyBorder="0" applyAlignment="0" applyProtection="0"/>
    <xf numFmtId="172" fontId="30" fillId="0" borderId="0">
      <protection locked="0"/>
    </xf>
    <xf numFmtId="172" fontId="30" fillId="0" borderId="0">
      <protection locked="0"/>
    </xf>
    <xf numFmtId="172" fontId="30" fillId="0" borderId="0">
      <protection locked="0"/>
    </xf>
    <xf numFmtId="173" fontId="33" fillId="0" borderId="0">
      <protection locked="0"/>
    </xf>
    <xf numFmtId="173" fontId="33" fillId="0" borderId="0">
      <protection locked="0"/>
    </xf>
    <xf numFmtId="173" fontId="33" fillId="0" borderId="0">
      <protection locked="0"/>
    </xf>
    <xf numFmtId="173" fontId="33" fillId="0" borderId="0">
      <protection locked="0"/>
    </xf>
    <xf numFmtId="173" fontId="33" fillId="0" borderId="0">
      <protection locked="0"/>
    </xf>
    <xf numFmtId="173" fontId="33" fillId="0" borderId="0">
      <protection locked="0"/>
    </xf>
    <xf numFmtId="0" fontId="34" fillId="9" borderId="0" applyNumberFormat="0" applyBorder="0" applyAlignment="0" applyProtection="0"/>
    <xf numFmtId="174" fontId="35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36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37" fillId="28" borderId="0" applyNumberFormat="0" applyBorder="0" applyAlignment="0" applyProtection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3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2" fillId="0" borderId="0" applyNumberFormat="0" applyFont="0" applyFill="0" applyBorder="0" applyAlignment="0" applyProtection="0">
      <alignment vertical="top"/>
    </xf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13" fillId="0" borderId="0"/>
    <xf numFmtId="0" fontId="13" fillId="0" borderId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38" fillId="14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8" fillId="14" borderId="30" applyNumberFormat="0" applyProtection="0">
      <alignment vertical="center"/>
    </xf>
    <xf numFmtId="4" fontId="38" fillId="14" borderId="30" applyNumberFormat="0" applyProtection="0">
      <alignment vertical="center"/>
    </xf>
    <xf numFmtId="4" fontId="38" fillId="14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39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40" fillId="5" borderId="30" applyNumberFormat="0" applyProtection="0">
      <alignment vertical="center"/>
    </xf>
    <xf numFmtId="4" fontId="38" fillId="14" borderId="30" applyNumberFormat="0" applyProtection="0">
      <alignment horizontal="left" vertical="center" indent="1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8" fillId="14" borderId="30" applyNumberFormat="0" applyProtection="0">
      <alignment horizontal="left" vertical="center" indent="1"/>
    </xf>
    <xf numFmtId="4" fontId="38" fillId="14" borderId="30" applyNumberFormat="0" applyProtection="0">
      <alignment horizontal="left" vertical="center" indent="1"/>
    </xf>
    <xf numFmtId="4" fontId="38" fillId="14" borderId="30" applyNumberFormat="0" applyProtection="0">
      <alignment horizontal="left" vertical="center" indent="1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39" fillId="5" borderId="30" applyNumberFormat="0" applyProtection="0">
      <alignment horizontal="left" vertical="center"/>
    </xf>
    <xf numFmtId="4" fontId="41" fillId="29" borderId="0" applyNumberFormat="0" applyProtection="0">
      <alignment horizontal="left" vertical="center" indent="1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39" fillId="30" borderId="0" applyNumberFormat="0" applyProtection="0">
      <alignment horizontal="lef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1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2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3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34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6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5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6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7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2" fillId="38" borderId="30" applyNumberFormat="0" applyProtection="0">
      <alignment horizontal="right" vertical="center"/>
    </xf>
    <xf numFmtId="4" fontId="43" fillId="39" borderId="31" applyNumberFormat="0" applyProtection="0">
      <alignment horizontal="left" vertical="center" indent="1"/>
    </xf>
    <xf numFmtId="4" fontId="43" fillId="13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40" borderId="0" applyNumberFormat="0" applyProtection="0">
      <alignment horizontal="left" vertical="center" indent="1"/>
    </xf>
    <xf numFmtId="4" fontId="43" fillId="30" borderId="0" applyNumberFormat="0" applyProtection="0">
      <alignment horizontal="left" vertical="center" indent="1"/>
    </xf>
    <xf numFmtId="4" fontId="42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42" fillId="40" borderId="30" applyNumberFormat="0" applyProtection="0">
      <alignment horizontal="right" vertical="center"/>
    </xf>
    <xf numFmtId="4" fontId="42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39" fillId="40" borderId="30" applyNumberFormat="0" applyProtection="0">
      <alignment horizontal="right" vertical="center"/>
    </xf>
    <xf numFmtId="4" fontId="44" fillId="13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4" fontId="38" fillId="13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26" fillId="30" borderId="0" applyNumberFormat="0" applyProtection="0">
      <alignment horizontal="left" vertical="center" indent="1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2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5" fillId="4" borderId="30" applyNumberFormat="0" applyProtection="0">
      <alignment vertical="center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3" fillId="40" borderId="32" applyNumberFormat="0" applyProtection="0">
      <alignment horizontal="left" vertical="center" indent="1"/>
    </xf>
    <xf numFmtId="4" fontId="42" fillId="0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42" fillId="41" borderId="30" applyNumberFormat="0" applyProtection="0">
      <alignment horizontal="right" vertical="center"/>
    </xf>
    <xf numFmtId="4" fontId="42" fillId="41" borderId="30" applyNumberFormat="0" applyProtection="0">
      <alignment horizontal="right" vertical="center"/>
    </xf>
    <xf numFmtId="4" fontId="42" fillId="41" borderId="30" applyNumberFormat="0" applyProtection="0">
      <alignment horizontal="right" vertical="center"/>
    </xf>
    <xf numFmtId="4" fontId="42" fillId="41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42" fillId="0" borderId="30" applyNumberFormat="0" applyProtection="0">
      <alignment horizontal="right" vertical="center"/>
    </xf>
    <xf numFmtId="4" fontId="42" fillId="0" borderId="30" applyNumberFormat="0" applyProtection="0">
      <alignment horizontal="right" vertical="center"/>
    </xf>
    <xf numFmtId="4" fontId="42" fillId="0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39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45" fillId="4" borderId="30" applyNumberFormat="0" applyProtection="0">
      <alignment horizontal="right" vertical="center"/>
    </xf>
    <xf numFmtId="4" fontId="25" fillId="40" borderId="30" applyNumberFormat="0" applyProtection="0">
      <alignment horizontal="left" vertical="center" wrapText="1" indent="2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46" fillId="41" borderId="30" applyNumberFormat="0" applyProtection="0">
      <alignment horizontal="left" vertical="center" indent="1"/>
    </xf>
    <xf numFmtId="4" fontId="46" fillId="41" borderId="30" applyNumberFormat="0" applyProtection="0">
      <alignment horizontal="left" vertical="center" indent="1"/>
    </xf>
    <xf numFmtId="4" fontId="46" fillId="41" borderId="30" applyNumberFormat="0" applyProtection="0">
      <alignment horizontal="left" vertical="center" inden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39" fillId="40" borderId="30" applyNumberFormat="0" applyProtection="0">
      <alignment horizontal="left" vertical="center" wrapText="1"/>
    </xf>
    <xf numFmtId="4" fontId="47" fillId="42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7" fillId="42" borderId="32" applyNumberFormat="0" applyProtection="0">
      <alignment horizontal="left" vertical="center" indent="1"/>
    </xf>
    <xf numFmtId="4" fontId="47" fillId="42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8" fillId="43" borderId="32" applyNumberFormat="0" applyProtection="0">
      <alignment horizontal="left" vertical="center" indent="1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4" fontId="49" fillId="4" borderId="30" applyNumberFormat="0" applyProtection="0">
      <alignment horizontal="right" vertical="center"/>
    </xf>
    <xf numFmtId="0" fontId="50" fillId="10" borderId="0" applyNumberFormat="0" applyBorder="0" applyAlignment="0" applyProtection="0"/>
    <xf numFmtId="0" fontId="51" fillId="26" borderId="33" applyNumberFormat="0" applyAlignment="0" applyProtection="0"/>
    <xf numFmtId="0" fontId="51" fillId="26" borderId="33" applyNumberFormat="0" applyAlignment="0" applyProtection="0"/>
    <xf numFmtId="0" fontId="51" fillId="26" borderId="33" applyNumberFormat="0" applyAlignment="0" applyProtection="0"/>
    <xf numFmtId="0" fontId="51" fillId="26" borderId="33" applyNumberFormat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34" applyNumberFormat="0" applyFill="0" applyAlignment="0" applyProtection="0"/>
    <xf numFmtId="0" fontId="55" fillId="0" borderId="35" applyNumberFormat="0" applyFill="0" applyAlignment="0" applyProtection="0"/>
    <xf numFmtId="0" fontId="56" fillId="0" borderId="36" applyNumberFormat="0" applyFill="0" applyAlignment="0" applyProtection="0"/>
    <xf numFmtId="0" fontId="56" fillId="0" borderId="0" applyNumberFormat="0" applyFill="0" applyBorder="0" applyAlignment="0" applyProtection="0"/>
    <xf numFmtId="0" fontId="3" fillId="0" borderId="37" applyNumberFormat="0" applyFill="0" applyAlignment="0" applyProtection="0"/>
    <xf numFmtId="173" fontId="30" fillId="0" borderId="38">
      <protection locked="0"/>
    </xf>
    <xf numFmtId="0" fontId="3" fillId="0" borderId="37" applyNumberFormat="0" applyFill="0" applyAlignment="0" applyProtection="0"/>
    <xf numFmtId="0" fontId="3" fillId="0" borderId="37" applyNumberFormat="0" applyFill="0" applyAlignment="0" applyProtection="0"/>
    <xf numFmtId="175" fontId="35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36" fillId="0" borderId="39">
      <alignment horizontal="right" vertical="top" wrapText="1"/>
    </xf>
    <xf numFmtId="0" fontId="36" fillId="0" borderId="39">
      <alignment horizontal="right" vertical="top" wrapText="1"/>
    </xf>
    <xf numFmtId="0" fontId="36" fillId="0" borderId="39">
      <alignment horizontal="right" vertical="top" wrapText="1"/>
    </xf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57" fillId="44" borderId="40" applyNumberFormat="0" applyAlignment="0" applyProtection="0"/>
    <xf numFmtId="0" fontId="57" fillId="44" borderId="40" applyNumberFormat="0" applyAlignment="0" applyProtection="0"/>
    <xf numFmtId="0" fontId="57" fillId="44" borderId="40" applyNumberFormat="0" applyAlignment="0" applyProtection="0"/>
    <xf numFmtId="44" fontId="13" fillId="0" borderId="0" applyFont="0" applyFill="0" applyBorder="0" applyAlignment="0" applyProtection="0"/>
  </cellStyleXfs>
  <cellXfs count="111">
    <xf numFmtId="0" fontId="0" fillId="0" borderId="0" xfId="0"/>
    <xf numFmtId="0" fontId="0" fillId="0" borderId="0" xfId="0" applyAlignment="1">
      <alignment horizontal="left" vertical="top"/>
    </xf>
    <xf numFmtId="4" fontId="0" fillId="0" borderId="0" xfId="0" applyNumberFormat="1" applyAlignment="1">
      <alignment horizontal="right" vertical="top" wrapText="1"/>
    </xf>
    <xf numFmtId="9" fontId="12" fillId="0" borderId="0" xfId="5" applyFont="1" applyAlignment="1">
      <alignment horizontal="right" vertical="top" wrapText="1"/>
    </xf>
    <xf numFmtId="166" fontId="12" fillId="0" borderId="0" xfId="1" applyFont="1"/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0" xfId="3" applyFont="1" applyBorder="1"/>
    <xf numFmtId="0" fontId="5" fillId="0" borderId="0" xfId="3" applyFont="1" applyAlignment="1">
      <alignment horizontal="center"/>
    </xf>
    <xf numFmtId="0" fontId="5" fillId="0" borderId="0" xfId="3" applyFont="1"/>
    <xf numFmtId="0" fontId="5" fillId="0" borderId="0" xfId="3" applyFont="1" applyBorder="1"/>
    <xf numFmtId="166" fontId="5" fillId="0" borderId="0" xfId="1" applyFont="1" applyFill="1" applyBorder="1" applyProtection="1">
      <protection locked="0"/>
    </xf>
    <xf numFmtId="166" fontId="5" fillId="0" borderId="1" xfId="1" applyFont="1" applyFill="1" applyBorder="1" applyProtection="1">
      <protection locked="0"/>
    </xf>
    <xf numFmtId="0" fontId="4" fillId="0" borderId="0" xfId="3" applyFont="1" applyFill="1" applyBorder="1" applyAlignment="1">
      <alignment horizontal="right"/>
    </xf>
    <xf numFmtId="166" fontId="5" fillId="0" borderId="2" xfId="1" applyFont="1" applyBorder="1"/>
    <xf numFmtId="166" fontId="5" fillId="0" borderId="0" xfId="1" applyFont="1" applyFill="1" applyBorder="1"/>
    <xf numFmtId="0" fontId="4" fillId="0" borderId="0" xfId="3" applyFont="1" applyBorder="1" applyAlignment="1">
      <alignment vertical="top"/>
    </xf>
    <xf numFmtId="166" fontId="5" fillId="0" borderId="0" xfId="1" applyFont="1" applyBorder="1"/>
    <xf numFmtId="166" fontId="5" fillId="0" borderId="0" xfId="1" applyFont="1" applyBorder="1" applyProtection="1">
      <protection locked="0"/>
    </xf>
    <xf numFmtId="0" fontId="5" fillId="0" borderId="0" xfId="3" applyFont="1" applyFill="1" applyBorder="1"/>
    <xf numFmtId="0" fontId="5" fillId="0" borderId="0" xfId="3" applyFont="1" applyBorder="1" applyAlignment="1">
      <alignment wrapText="1"/>
    </xf>
    <xf numFmtId="166" fontId="5" fillId="0" borderId="0" xfId="1" applyFont="1" applyAlignment="1">
      <alignment horizontal="right" vertical="top" wrapText="1"/>
    </xf>
    <xf numFmtId="166" fontId="5" fillId="0" borderId="1" xfId="1" applyFont="1" applyBorder="1"/>
    <xf numFmtId="0" fontId="4" fillId="0" borderId="0" xfId="3" applyFont="1" applyBorder="1" applyAlignment="1">
      <alignment horizontal="right"/>
    </xf>
    <xf numFmtId="166" fontId="0" fillId="0" borderId="0" xfId="0" applyNumberFormat="1" applyFont="1"/>
    <xf numFmtId="166" fontId="12" fillId="0" borderId="2" xfId="1" applyFont="1" applyBorder="1"/>
    <xf numFmtId="0" fontId="4" fillId="0" borderId="0" xfId="3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3" applyFont="1" applyFill="1" applyAlignment="1">
      <alignment horizontal="right"/>
    </xf>
    <xf numFmtId="166" fontId="3" fillId="0" borderId="2" xfId="0" applyNumberFormat="1" applyFont="1" applyBorder="1"/>
    <xf numFmtId="166" fontId="12" fillId="0" borderId="1" xfId="1" applyFont="1" applyBorder="1"/>
    <xf numFmtId="166" fontId="4" fillId="0" borderId="2" xfId="1" applyFont="1" applyBorder="1"/>
    <xf numFmtId="0" fontId="0" fillId="0" borderId="0" xfId="0" applyAlignment="1">
      <alignment horizontal="center"/>
    </xf>
    <xf numFmtId="166" fontId="12" fillId="0" borderId="0" xfId="1" applyFont="1" applyFill="1"/>
    <xf numFmtId="166" fontId="5" fillId="0" borderId="0" xfId="1" applyFont="1" applyFill="1" applyAlignment="1">
      <alignment horizontal="right" vertical="top" wrapText="1"/>
    </xf>
    <xf numFmtId="0" fontId="0" fillId="0" borderId="2" xfId="0" applyBorder="1"/>
    <xf numFmtId="0" fontId="3" fillId="0" borderId="3" xfId="0" applyFont="1" applyBorder="1"/>
    <xf numFmtId="0" fontId="3" fillId="0" borderId="4" xfId="0" applyFont="1" applyBorder="1"/>
    <xf numFmtId="166" fontId="3" fillId="0" borderId="4" xfId="1" applyFont="1" applyBorder="1"/>
    <xf numFmtId="0" fontId="3" fillId="0" borderId="5" xfId="0" applyFont="1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166" fontId="12" fillId="0" borderId="9" xfId="1" applyFont="1" applyBorder="1"/>
    <xf numFmtId="0" fontId="0" fillId="0" borderId="10" xfId="0" applyBorder="1" applyAlignment="1">
      <alignment horizontal="center"/>
    </xf>
    <xf numFmtId="0" fontId="0" fillId="0" borderId="0" xfId="0" applyBorder="1"/>
    <xf numFmtId="166" fontId="12" fillId="0" borderId="0" xfId="1" applyFont="1" applyBorder="1"/>
    <xf numFmtId="0" fontId="0" fillId="0" borderId="0" xfId="0" applyBorder="1" applyAlignment="1">
      <alignment horizontal="center"/>
    </xf>
    <xf numFmtId="0" fontId="0" fillId="2" borderId="2" xfId="0" applyFill="1" applyBorder="1"/>
    <xf numFmtId="166" fontId="12" fillId="2" borderId="2" xfId="1" applyFont="1" applyFill="1" applyBorder="1"/>
    <xf numFmtId="166" fontId="12" fillId="0" borderId="2" xfId="1" applyFont="1" applyFill="1" applyBorder="1"/>
    <xf numFmtId="166" fontId="12" fillId="3" borderId="2" xfId="1" applyFont="1" applyFill="1" applyBorder="1"/>
    <xf numFmtId="0" fontId="15" fillId="0" borderId="0" xfId="7" applyFont="1"/>
    <xf numFmtId="0" fontId="14" fillId="0" borderId="0" xfId="7"/>
    <xf numFmtId="0" fontId="14" fillId="0" borderId="0" xfId="7" applyFill="1" applyProtection="1"/>
    <xf numFmtId="0" fontId="14" fillId="0" borderId="0" xfId="7" applyFill="1"/>
    <xf numFmtId="0" fontId="2" fillId="0" borderId="6" xfId="7" applyFont="1" applyBorder="1"/>
    <xf numFmtId="0" fontId="2" fillId="0" borderId="2" xfId="7" applyFont="1" applyFill="1" applyBorder="1" applyProtection="1"/>
    <xf numFmtId="0" fontId="14" fillId="0" borderId="21" xfId="7" applyBorder="1"/>
    <xf numFmtId="0" fontId="10" fillId="0" borderId="22" xfId="7" applyFont="1" applyFill="1" applyBorder="1" applyAlignment="1" applyProtection="1">
      <alignment horizontal="right"/>
    </xf>
    <xf numFmtId="0" fontId="14" fillId="0" borderId="6" xfId="7" applyFont="1" applyFill="1" applyBorder="1"/>
    <xf numFmtId="9" fontId="2" fillId="0" borderId="2" xfId="7" applyNumberFormat="1" applyFont="1" applyFill="1" applyBorder="1" applyProtection="1">
      <protection locked="0"/>
    </xf>
    <xf numFmtId="167" fontId="10" fillId="0" borderId="6" xfId="8" applyNumberFormat="1" applyFont="1" applyFill="1" applyBorder="1" applyProtection="1">
      <protection locked="0"/>
    </xf>
    <xf numFmtId="0" fontId="2" fillId="0" borderId="23" xfId="7" applyFont="1" applyFill="1" applyBorder="1"/>
    <xf numFmtId="167" fontId="10" fillId="0" borderId="24" xfId="7" applyNumberFormat="1" applyFont="1" applyFill="1" applyBorder="1" applyAlignment="1">
      <alignment horizontal="right" vertical="center"/>
    </xf>
    <xf numFmtId="0" fontId="14" fillId="0" borderId="6" xfId="7" applyBorder="1" applyAlignment="1">
      <alignment horizontal="left"/>
    </xf>
    <xf numFmtId="167" fontId="2" fillId="0" borderId="2" xfId="7" applyNumberFormat="1" applyFont="1" applyFill="1" applyBorder="1" applyAlignment="1">
      <alignment horizontal="left" vertical="center"/>
    </xf>
    <xf numFmtId="0" fontId="14" fillId="0" borderId="14" xfId="7" applyBorder="1" applyAlignment="1">
      <alignment horizontal="left"/>
    </xf>
    <xf numFmtId="167" fontId="2" fillId="0" borderId="13" xfId="7" applyNumberFormat="1" applyFont="1" applyFill="1" applyBorder="1" applyAlignment="1">
      <alignment horizontal="left" vertical="center"/>
    </xf>
    <xf numFmtId="0" fontId="14" fillId="0" borderId="11" xfId="7" applyBorder="1"/>
    <xf numFmtId="167" fontId="10" fillId="0" borderId="12" xfId="7" applyNumberFormat="1" applyFont="1" applyFill="1" applyBorder="1" applyAlignment="1">
      <alignment horizontal="right" vertical="center"/>
    </xf>
    <xf numFmtId="0" fontId="18" fillId="0" borderId="3" xfId="7" applyFont="1" applyBorder="1"/>
    <xf numFmtId="0" fontId="11" fillId="0" borderId="4" xfId="7" applyFont="1" applyFill="1" applyBorder="1" applyAlignment="1" applyProtection="1">
      <alignment horizontal="right"/>
    </xf>
    <xf numFmtId="0" fontId="2" fillId="0" borderId="8" xfId="7" applyFont="1" applyBorder="1"/>
    <xf numFmtId="0" fontId="2" fillId="0" borderId="9" xfId="7" applyFont="1" applyFill="1" applyBorder="1" applyAlignment="1" applyProtection="1">
      <alignment horizontal="right"/>
    </xf>
    <xf numFmtId="0" fontId="14" fillId="0" borderId="0" xfId="7" applyBorder="1"/>
    <xf numFmtId="176" fontId="14" fillId="0" borderId="0" xfId="2253" applyNumberFormat="1" applyFont="1"/>
    <xf numFmtId="176" fontId="14" fillId="0" borderId="0" xfId="2253" applyNumberFormat="1" applyFont="1" applyFill="1"/>
    <xf numFmtId="176" fontId="10" fillId="0" borderId="20" xfId="2253" applyNumberFormat="1" applyFont="1" applyFill="1" applyBorder="1" applyAlignment="1" applyProtection="1">
      <alignment horizontal="center"/>
    </xf>
    <xf numFmtId="0" fontId="16" fillId="46" borderId="3" xfId="7" applyFont="1" applyFill="1" applyBorder="1" applyAlignment="1">
      <alignment horizontal="left" vertical="center" wrapText="1"/>
    </xf>
    <xf numFmtId="0" fontId="16" fillId="46" borderId="4" xfId="7" applyFont="1" applyFill="1" applyBorder="1" applyAlignment="1">
      <alignment horizontal="left" vertical="center" wrapText="1"/>
    </xf>
    <xf numFmtId="176" fontId="16" fillId="46" borderId="5" xfId="2253" applyNumberFormat="1" applyFont="1" applyFill="1" applyBorder="1" applyAlignment="1">
      <alignment horizontal="center" vertical="center" wrapText="1"/>
    </xf>
    <xf numFmtId="0" fontId="7" fillId="45" borderId="6" xfId="7" applyFont="1" applyFill="1" applyBorder="1"/>
    <xf numFmtId="0" fontId="7" fillId="45" borderId="2" xfId="7" applyFont="1" applyFill="1" applyBorder="1"/>
    <xf numFmtId="176" fontId="17" fillId="45" borderId="7" xfId="2253" applyNumberFormat="1" applyFont="1" applyFill="1" applyBorder="1" applyAlignment="1">
      <alignment horizontal="center" vertical="top" wrapText="1"/>
    </xf>
    <xf numFmtId="0" fontId="17" fillId="45" borderId="2" xfId="7" applyFont="1" applyFill="1" applyBorder="1" applyAlignment="1">
      <alignment wrapText="1"/>
    </xf>
    <xf numFmtId="0" fontId="7" fillId="45" borderId="21" xfId="7" applyFont="1" applyFill="1" applyBorder="1"/>
    <xf numFmtId="44" fontId="10" fillId="0" borderId="20" xfId="2253" applyFont="1" applyFill="1" applyBorder="1" applyAlignment="1" applyProtection="1">
      <alignment horizontal="center"/>
    </xf>
    <xf numFmtId="44" fontId="21" fillId="0" borderId="20" xfId="2253" applyFont="1" applyFill="1" applyBorder="1" applyAlignment="1" applyProtection="1">
      <alignment horizontal="center"/>
    </xf>
    <xf numFmtId="44" fontId="17" fillId="45" borderId="7" xfId="2253" applyFont="1" applyFill="1" applyBorder="1" applyAlignment="1">
      <alignment horizontal="center" vertical="top" wrapText="1"/>
    </xf>
    <xf numFmtId="44" fontId="2" fillId="0" borderId="7" xfId="2253" applyFont="1" applyFill="1" applyBorder="1" applyAlignment="1" applyProtection="1">
      <alignment horizontal="center"/>
    </xf>
    <xf numFmtId="44" fontId="2" fillId="0" borderId="7" xfId="2253" applyFont="1" applyFill="1" applyBorder="1"/>
    <xf numFmtId="44" fontId="21" fillId="0" borderId="25" xfId="2253" applyFont="1" applyFill="1" applyBorder="1"/>
    <xf numFmtId="44" fontId="10" fillId="0" borderId="7" xfId="2253" applyFont="1" applyFill="1" applyBorder="1" applyAlignment="1">
      <alignment horizontal="right"/>
    </xf>
    <xf numFmtId="44" fontId="10" fillId="0" borderId="16" xfId="2253" applyFont="1" applyFill="1" applyBorder="1" applyAlignment="1">
      <alignment horizontal="center"/>
    </xf>
    <xf numFmtId="44" fontId="10" fillId="0" borderId="15" xfId="2253" applyFont="1" applyFill="1" applyBorder="1" applyAlignment="1">
      <alignment horizontal="center"/>
    </xf>
    <xf numFmtId="44" fontId="11" fillId="0" borderId="5" xfId="2253" applyFont="1" applyFill="1" applyBorder="1" applyAlignment="1">
      <alignment horizontal="center"/>
    </xf>
    <xf numFmtId="44" fontId="2" fillId="0" borderId="10" xfId="2253" applyFont="1" applyFill="1" applyBorder="1" applyAlignment="1">
      <alignment horizontal="center"/>
    </xf>
    <xf numFmtId="44" fontId="14" fillId="0" borderId="0" xfId="2253" applyFont="1"/>
    <xf numFmtId="44" fontId="14" fillId="0" borderId="0" xfId="7" applyNumberFormat="1"/>
    <xf numFmtId="0" fontId="2" fillId="0" borderId="21" xfId="7" applyFont="1" applyBorder="1"/>
    <xf numFmtId="0" fontId="2" fillId="0" borderId="22" xfId="7" applyFont="1" applyFill="1" applyBorder="1" applyProtection="1"/>
    <xf numFmtId="9" fontId="2" fillId="0" borderId="2" xfId="7" applyNumberFormat="1" applyFont="1" applyFill="1" applyBorder="1" applyAlignment="1" applyProtection="1">
      <alignment wrapText="1"/>
      <protection locked="0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0" fontId="8" fillId="0" borderId="0" xfId="7" applyFont="1" applyFill="1" applyAlignment="1" applyProtection="1">
      <alignment horizontal="center"/>
    </xf>
    <xf numFmtId="0" fontId="7" fillId="0" borderId="0" xfId="7" applyFont="1" applyFill="1" applyAlignment="1" applyProtection="1">
      <alignment horizontal="center" vertical="center" wrapText="1"/>
      <protection locked="0"/>
    </xf>
    <xf numFmtId="0" fontId="6" fillId="5" borderId="17" xfId="0" applyFont="1" applyFill="1" applyBorder="1" applyAlignment="1">
      <alignment horizontal="left"/>
    </xf>
    <xf numFmtId="0" fontId="6" fillId="5" borderId="18" xfId="0" applyFont="1" applyFill="1" applyBorder="1" applyAlignment="1">
      <alignment horizontal="left"/>
    </xf>
    <xf numFmtId="0" fontId="6" fillId="5" borderId="19" xfId="0" applyFont="1" applyFill="1" applyBorder="1" applyAlignment="1">
      <alignment horizontal="left"/>
    </xf>
  </cellXfs>
  <cellStyles count="2254">
    <cellStyle name="20 % - Accent1" xfId="17"/>
    <cellStyle name="20 % - Accent2" xfId="18"/>
    <cellStyle name="20 % - Accent3" xfId="19"/>
    <cellStyle name="20 % - Accent4" xfId="20"/>
    <cellStyle name="20 % - Accent5" xfId="21"/>
    <cellStyle name="20 % - Accent6" xfId="22"/>
    <cellStyle name="40 % - Accent1" xfId="23"/>
    <cellStyle name="40 % - Accent2" xfId="24"/>
    <cellStyle name="40 % - Accent3" xfId="25"/>
    <cellStyle name="40 % - Accent4" xfId="26"/>
    <cellStyle name="40 % - Accent5" xfId="27"/>
    <cellStyle name="40 % - Accent6" xfId="28"/>
    <cellStyle name="60 % - Accent1" xfId="29"/>
    <cellStyle name="60 % - Accent2" xfId="30"/>
    <cellStyle name="60 % - Accent3" xfId="31"/>
    <cellStyle name="60 % - Accent4" xfId="32"/>
    <cellStyle name="60 % - Accent5" xfId="33"/>
    <cellStyle name="60 % - Accent6" xfId="34"/>
    <cellStyle name="A1 cod voce madre" xfId="35"/>
    <cellStyle name="A2 cod voce figlia" xfId="36"/>
    <cellStyle name="Accent1 2" xfId="37"/>
    <cellStyle name="Accent1 3" xfId="38"/>
    <cellStyle name="Accent1 4" xfId="39"/>
    <cellStyle name="Accent2 2" xfId="40"/>
    <cellStyle name="Accent2 3" xfId="41"/>
    <cellStyle name="Accent2 4" xfId="42"/>
    <cellStyle name="Accent3 2" xfId="43"/>
    <cellStyle name="Accent3 3" xfId="44"/>
    <cellStyle name="Accent3 4" xfId="45"/>
    <cellStyle name="Accent4 2" xfId="46"/>
    <cellStyle name="Accent4 3" xfId="47"/>
    <cellStyle name="Accent4 4" xfId="48"/>
    <cellStyle name="Accent5 2" xfId="49"/>
    <cellStyle name="Accent5 3" xfId="50"/>
    <cellStyle name="Accent5 4" xfId="51"/>
    <cellStyle name="Accent6 2" xfId="52"/>
    <cellStyle name="Accent6 3" xfId="53"/>
    <cellStyle name="Accent6 4" xfId="54"/>
    <cellStyle name="Avertissement" xfId="55"/>
    <cellStyle name="B1 testo voce madre" xfId="56"/>
    <cellStyle name="B2 cod voce figlia" xfId="57"/>
    <cellStyle name="C unità misura" xfId="58"/>
    <cellStyle name="Calcul" xfId="59"/>
    <cellStyle name="Calcul 2" xfId="60"/>
    <cellStyle name="Calcul 3" xfId="61"/>
    <cellStyle name="Calcul 4" xfId="62"/>
    <cellStyle name="Cellule liée" xfId="63"/>
    <cellStyle name="Comma" xfId="1" builtinId="3"/>
    <cellStyle name="Comma 2" xfId="64"/>
    <cellStyle name="Comma 2 2" xfId="65"/>
    <cellStyle name="Comma 2 3" xfId="66"/>
    <cellStyle name="Comma 2 4" xfId="67"/>
    <cellStyle name="Comma 2 5" xfId="68"/>
    <cellStyle name="Comma 3" xfId="69"/>
    <cellStyle name="Comma 4" xfId="70"/>
    <cellStyle name="Comma 5" xfId="71"/>
    <cellStyle name="Comma 6" xfId="72"/>
    <cellStyle name="Comma 7" xfId="73"/>
    <cellStyle name="Comma 8" xfId="74"/>
    <cellStyle name="Comma 9" xfId="75"/>
    <cellStyle name="Commentaire" xfId="76"/>
    <cellStyle name="Commentaire 2" xfId="77"/>
    <cellStyle name="Commentaire 3" xfId="78"/>
    <cellStyle name="Commentaire 4" xfId="79"/>
    <cellStyle name="Currency" xfId="2253" builtinId="4"/>
    <cellStyle name="Currency 2" xfId="80"/>
    <cellStyle name="Currency 2 2" xfId="81"/>
    <cellStyle name="Currency 3" xfId="82"/>
    <cellStyle name="D1 prezzo" xfId="83"/>
    <cellStyle name="Date" xfId="84"/>
    <cellStyle name="Date 2" xfId="85"/>
    <cellStyle name="Date 2 2" xfId="86"/>
    <cellStyle name="EFGH descrizioni norme" xfId="87"/>
    <cellStyle name="EFGH descrizioni norme 2" xfId="88"/>
    <cellStyle name="Entrée" xfId="89"/>
    <cellStyle name="Entrée 2" xfId="90"/>
    <cellStyle name="Entrée 3" xfId="91"/>
    <cellStyle name="Entrée 4" xfId="92"/>
    <cellStyle name="Entrée 4 2" xfId="93"/>
    <cellStyle name="Euro" xfId="10"/>
    <cellStyle name="Euro 2" xfId="94"/>
    <cellStyle name="Euro 3" xfId="95"/>
    <cellStyle name="Euro 3 2" xfId="96"/>
    <cellStyle name="Euro_Costi mezzi" xfId="97"/>
    <cellStyle name="Fixed" xfId="98"/>
    <cellStyle name="Fixed 2" xfId="99"/>
    <cellStyle name="Fixed 2 2" xfId="100"/>
    <cellStyle name="Heading1" xfId="101"/>
    <cellStyle name="Heading1 2" xfId="102"/>
    <cellStyle name="Heading1 2 2" xfId="103"/>
    <cellStyle name="Heading2" xfId="104"/>
    <cellStyle name="Heading2 2" xfId="105"/>
    <cellStyle name="Heading2 2 2" xfId="106"/>
    <cellStyle name="Insatisfaisant" xfId="107"/>
    <cellStyle name="Migliaia (0)_+ 20% PA 819      Analisi AM" xfId="108"/>
    <cellStyle name="Migliaia [0] 2" xfId="109"/>
    <cellStyle name="Migliaia [0] 2 2" xfId="110"/>
    <cellStyle name="Migliaia [0] 2 2 2" xfId="111"/>
    <cellStyle name="Migliaia [0] 3" xfId="112"/>
    <cellStyle name="Migliaia [0] 3 2" xfId="113"/>
    <cellStyle name="Migliaia [0] 4" xfId="114"/>
    <cellStyle name="Migliaia 10" xfId="115"/>
    <cellStyle name="Migliaia 11" xfId="116"/>
    <cellStyle name="Migliaia 11 2" xfId="117"/>
    <cellStyle name="Migliaia 2" xfId="2"/>
    <cellStyle name="Migliaia 2 2" xfId="9"/>
    <cellStyle name="Migliaia 2 2 2" xfId="118"/>
    <cellStyle name="Migliaia 2 3" xfId="119"/>
    <cellStyle name="Migliaia 2 3 2" xfId="120"/>
    <cellStyle name="Migliaia 2 3 2 2" xfId="121"/>
    <cellStyle name="Migliaia 2 3 3" xfId="122"/>
    <cellStyle name="Migliaia 2 4" xfId="123"/>
    <cellStyle name="Migliaia 3" xfId="8"/>
    <cellStyle name="Migliaia 3 2" xfId="124"/>
    <cellStyle name="Migliaia 4" xfId="125"/>
    <cellStyle name="Migliaia 5" xfId="126"/>
    <cellStyle name="Migliaia 5 2" xfId="127"/>
    <cellStyle name="Migliaia 5 3" xfId="128"/>
    <cellStyle name="Migliaia 6" xfId="129"/>
    <cellStyle name="Migliaia 6 2" xfId="130"/>
    <cellStyle name="Migliaia 7" xfId="131"/>
    <cellStyle name="Migliaia 7 2" xfId="132"/>
    <cellStyle name="Migliaia 8" xfId="133"/>
    <cellStyle name="Migliaia 8 2" xfId="134"/>
    <cellStyle name="Migliaia 9" xfId="135"/>
    <cellStyle name="Millares [0]_Analisi per offerte" xfId="136"/>
    <cellStyle name="Millares_Analisi per offerte" xfId="137"/>
    <cellStyle name="Milliers 2" xfId="138"/>
    <cellStyle name="Moneda [0]_Analisi per offerte" xfId="139"/>
    <cellStyle name="Moneda_Analisi per offerte" xfId="140"/>
    <cellStyle name="Neutre" xfId="141"/>
    <cellStyle name="Normal" xfId="0" builtinId="0"/>
    <cellStyle name="Normal 2" xfId="142"/>
    <cellStyle name="Normal 2 2" xfId="15"/>
    <cellStyle name="Normal 2 2 2" xfId="143"/>
    <cellStyle name="Normal 2 2 2 2" xfId="144"/>
    <cellStyle name="Normal 2 3" xfId="145"/>
    <cellStyle name="Normal 2 4" xfId="146"/>
    <cellStyle name="Normal 2 5" xfId="147"/>
    <cellStyle name="Normal 3" xfId="148"/>
    <cellStyle name="Normal 3 2" xfId="149"/>
    <cellStyle name="Normal 3 3" xfId="16"/>
    <cellStyle name="Normal 4" xfId="150"/>
    <cellStyle name="Normal 4 2" xfId="151"/>
    <cellStyle name="Normal 5" xfId="152"/>
    <cellStyle name="Normal 5 2" xfId="153"/>
    <cellStyle name="Normal 6" xfId="154"/>
    <cellStyle name="Normal 7" xfId="155"/>
    <cellStyle name="Normal 8" xfId="156"/>
    <cellStyle name="Normal 9" xfId="157"/>
    <cellStyle name="Normale 10" xfId="158"/>
    <cellStyle name="Normale 10 2" xfId="159"/>
    <cellStyle name="Normale 11" xfId="160"/>
    <cellStyle name="Normale 12" xfId="161"/>
    <cellStyle name="Normale 13" xfId="162"/>
    <cellStyle name="Normale 2" xfId="3"/>
    <cellStyle name="Normale 2 2" xfId="13"/>
    <cellStyle name="Normale 2 2 2" xfId="163"/>
    <cellStyle name="Normale 2 2 2 2" xfId="164"/>
    <cellStyle name="Normale 2 2 3" xfId="165"/>
    <cellStyle name="Normale 2 3" xfId="166"/>
    <cellStyle name="Normale 3" xfId="4"/>
    <cellStyle name="Normale 3 2" xfId="11"/>
    <cellStyle name="Normale 3 3" xfId="167"/>
    <cellStyle name="Normale 3 3 2" xfId="168"/>
    <cellStyle name="Normale 3 3 2 2" xfId="169"/>
    <cellStyle name="Normale 3 3 2 3" xfId="170"/>
    <cellStyle name="Normale 3 3 2 3 2" xfId="171"/>
    <cellStyle name="Normale 3 3 3" xfId="172"/>
    <cellStyle name="Normale 3 4" xfId="173"/>
    <cellStyle name="Normale 3 5" xfId="174"/>
    <cellStyle name="Normale 4" xfId="7"/>
    <cellStyle name="Normale 4 2" xfId="175"/>
    <cellStyle name="Normale 5" xfId="176"/>
    <cellStyle name="Normale 5 2" xfId="177"/>
    <cellStyle name="Normale 6" xfId="178"/>
    <cellStyle name="Normale 6 2" xfId="179"/>
    <cellStyle name="Normale 6 2 2" xfId="180"/>
    <cellStyle name="Normale 6 3" xfId="181"/>
    <cellStyle name="Normale 7" xfId="182"/>
    <cellStyle name="Normale 8" xfId="183"/>
    <cellStyle name="Normale 9" xfId="184"/>
    <cellStyle name="Normale 9 2" xfId="185"/>
    <cellStyle name="Percent" xfId="5" builtinId="5"/>
    <cellStyle name="Percent 2" xfId="186"/>
    <cellStyle name="Percent 2 2" xfId="187"/>
    <cellStyle name="Percent 2 3" xfId="188"/>
    <cellStyle name="Percent 2 4" xfId="189"/>
    <cellStyle name="Percent 2 5" xfId="190"/>
    <cellStyle name="Percent 3" xfId="191"/>
    <cellStyle name="Percent 4" xfId="192"/>
    <cellStyle name="Percent 5" xfId="193"/>
    <cellStyle name="Percentuale 2" xfId="6"/>
    <cellStyle name="Percentuale 2 2" xfId="194"/>
    <cellStyle name="Percentuale 2 2 2" xfId="195"/>
    <cellStyle name="Percentuale 2 3" xfId="196"/>
    <cellStyle name="Percentuale 2 4" xfId="197"/>
    <cellStyle name="Percentuale 3" xfId="12"/>
    <cellStyle name="Percentuale 3 2" xfId="198"/>
    <cellStyle name="Percentuale 4" xfId="199"/>
    <cellStyle name="Percentuale 4 2" xfId="200"/>
    <cellStyle name="Percentuale 5" xfId="201"/>
    <cellStyle name="Percentuale 5 2" xfId="202"/>
    <cellStyle name="Percentuale 6" xfId="203"/>
    <cellStyle name="Percentuale 7" xfId="204"/>
    <cellStyle name="Percentuale 7 2" xfId="205"/>
    <cellStyle name="Percentuale 7 3" xfId="206"/>
    <cellStyle name="Pourcentage 2" xfId="207"/>
    <cellStyle name="SAPBEXaggData" xfId="208"/>
    <cellStyle name="SAPBEXaggData 10" xfId="209"/>
    <cellStyle name="SAPBEXaggData 10 2" xfId="210"/>
    <cellStyle name="SAPBEXaggData 10 3" xfId="211"/>
    <cellStyle name="SAPBEXaggData 10 4" xfId="212"/>
    <cellStyle name="SAPBEXaggData 11" xfId="213"/>
    <cellStyle name="SAPBEXaggData 11 2" xfId="214"/>
    <cellStyle name="SAPBEXaggData 11 3" xfId="215"/>
    <cellStyle name="SAPBEXaggData 11 4" xfId="216"/>
    <cellStyle name="SAPBEXaggData 12" xfId="217"/>
    <cellStyle name="SAPBEXaggData 12 2" xfId="218"/>
    <cellStyle name="SAPBEXaggData 12 3" xfId="219"/>
    <cellStyle name="SAPBEXaggData 12 4" xfId="220"/>
    <cellStyle name="SAPBEXaggData 13" xfId="221"/>
    <cellStyle name="SAPBEXaggData 13 2" xfId="222"/>
    <cellStyle name="SAPBEXaggData 13 3" xfId="223"/>
    <cellStyle name="SAPBEXaggData 13 4" xfId="224"/>
    <cellStyle name="SAPBEXaggData 14" xfId="225"/>
    <cellStyle name="SAPBEXaggData 14 2" xfId="226"/>
    <cellStyle name="SAPBEXaggData 14 3" xfId="227"/>
    <cellStyle name="SAPBEXaggData 14 4" xfId="228"/>
    <cellStyle name="SAPBEXaggData 15" xfId="229"/>
    <cellStyle name="SAPBEXaggData 15 2" xfId="230"/>
    <cellStyle name="SAPBEXaggData 15 3" xfId="231"/>
    <cellStyle name="SAPBEXaggData 15 4" xfId="232"/>
    <cellStyle name="SAPBEXaggData 16" xfId="233"/>
    <cellStyle name="SAPBEXaggData 16 2" xfId="234"/>
    <cellStyle name="SAPBEXaggData 16 3" xfId="235"/>
    <cellStyle name="SAPBEXaggData 16 4" xfId="236"/>
    <cellStyle name="SAPBEXaggData 17" xfId="237"/>
    <cellStyle name="SAPBEXaggData 17 2" xfId="238"/>
    <cellStyle name="SAPBEXaggData 17 3" xfId="239"/>
    <cellStyle name="SAPBEXaggData 17 4" xfId="240"/>
    <cellStyle name="SAPBEXaggData 18" xfId="241"/>
    <cellStyle name="SAPBEXaggData 18 2" xfId="242"/>
    <cellStyle name="SAPBEXaggData 18 3" xfId="243"/>
    <cellStyle name="SAPBEXaggData 18 4" xfId="244"/>
    <cellStyle name="SAPBEXaggData 19" xfId="245"/>
    <cellStyle name="SAPBEXaggData 19 2" xfId="246"/>
    <cellStyle name="SAPBEXaggData 19 3" xfId="247"/>
    <cellStyle name="SAPBEXaggData 19 4" xfId="248"/>
    <cellStyle name="SAPBEXaggData 2" xfId="249"/>
    <cellStyle name="SAPBEXaggData 2 2" xfId="250"/>
    <cellStyle name="SAPBEXaggData 2 3" xfId="251"/>
    <cellStyle name="SAPBEXaggData 2 4" xfId="252"/>
    <cellStyle name="SAPBEXaggData 20" xfId="253"/>
    <cellStyle name="SAPBEXaggData 20 2" xfId="254"/>
    <cellStyle name="SAPBEXaggData 20 3" xfId="255"/>
    <cellStyle name="SAPBEXaggData 20 4" xfId="256"/>
    <cellStyle name="SAPBEXaggData 21" xfId="257"/>
    <cellStyle name="SAPBEXaggData 21 2" xfId="258"/>
    <cellStyle name="SAPBEXaggData 21 3" xfId="259"/>
    <cellStyle name="SAPBEXaggData 21 4" xfId="260"/>
    <cellStyle name="SAPBEXaggData 22" xfId="261"/>
    <cellStyle name="SAPBEXaggData 22 2" xfId="262"/>
    <cellStyle name="SAPBEXaggData 22 3" xfId="263"/>
    <cellStyle name="SAPBEXaggData 22 4" xfId="264"/>
    <cellStyle name="SAPBEXaggData 23" xfId="265"/>
    <cellStyle name="SAPBEXaggData 23 2" xfId="266"/>
    <cellStyle name="SAPBEXaggData 23 3" xfId="267"/>
    <cellStyle name="SAPBEXaggData 23 4" xfId="268"/>
    <cellStyle name="SAPBEXaggData 24" xfId="269"/>
    <cellStyle name="SAPBEXaggData 24 2" xfId="270"/>
    <cellStyle name="SAPBEXaggData 25" xfId="271"/>
    <cellStyle name="SAPBEXaggData 3" xfId="272"/>
    <cellStyle name="SAPBEXaggData 3 2" xfId="273"/>
    <cellStyle name="SAPBEXaggData 3 3" xfId="274"/>
    <cellStyle name="SAPBEXaggData 3 4" xfId="275"/>
    <cellStyle name="SAPBEXaggData 4" xfId="276"/>
    <cellStyle name="SAPBEXaggData 4 2" xfId="277"/>
    <cellStyle name="SAPBEXaggData 4 3" xfId="278"/>
    <cellStyle name="SAPBEXaggData 4 4" xfId="279"/>
    <cellStyle name="SAPBEXaggData 5" xfId="280"/>
    <cellStyle name="SAPBEXaggData 5 2" xfId="281"/>
    <cellStyle name="SAPBEXaggData 5 3" xfId="282"/>
    <cellStyle name="SAPBEXaggData 5 4" xfId="283"/>
    <cellStyle name="SAPBEXaggData 6" xfId="284"/>
    <cellStyle name="SAPBEXaggData 6 2" xfId="285"/>
    <cellStyle name="SAPBEXaggData 6 3" xfId="286"/>
    <cellStyle name="SAPBEXaggData 6 4" xfId="287"/>
    <cellStyle name="SAPBEXaggData 7" xfId="288"/>
    <cellStyle name="SAPBEXaggData 7 2" xfId="289"/>
    <cellStyle name="SAPBEXaggData 7 3" xfId="290"/>
    <cellStyle name="SAPBEXaggData 7 4" xfId="291"/>
    <cellStyle name="SAPBEXaggData 8" xfId="292"/>
    <cellStyle name="SAPBEXaggData 8 2" xfId="293"/>
    <cellStyle name="SAPBEXaggData 8 3" xfId="294"/>
    <cellStyle name="SAPBEXaggData 8 4" xfId="295"/>
    <cellStyle name="SAPBEXaggData 9" xfId="296"/>
    <cellStyle name="SAPBEXaggData 9 2" xfId="297"/>
    <cellStyle name="SAPBEXaggData 9 3" xfId="298"/>
    <cellStyle name="SAPBEXaggData 9 4" xfId="299"/>
    <cellStyle name="SAPBEXaggDataEmph" xfId="300"/>
    <cellStyle name="SAPBEXaggDataEmph 10" xfId="301"/>
    <cellStyle name="SAPBEXaggDataEmph 10 2" xfId="302"/>
    <cellStyle name="SAPBEXaggDataEmph 10 3" xfId="303"/>
    <cellStyle name="SAPBEXaggDataEmph 10 4" xfId="304"/>
    <cellStyle name="SAPBEXaggDataEmph 11" xfId="305"/>
    <cellStyle name="SAPBEXaggDataEmph 11 2" xfId="306"/>
    <cellStyle name="SAPBEXaggDataEmph 11 3" xfId="307"/>
    <cellStyle name="SAPBEXaggDataEmph 11 4" xfId="308"/>
    <cellStyle name="SAPBEXaggDataEmph 12" xfId="309"/>
    <cellStyle name="SAPBEXaggDataEmph 12 2" xfId="310"/>
    <cellStyle name="SAPBEXaggDataEmph 12 3" xfId="311"/>
    <cellStyle name="SAPBEXaggDataEmph 12 4" xfId="312"/>
    <cellStyle name="SAPBEXaggDataEmph 13" xfId="313"/>
    <cellStyle name="SAPBEXaggDataEmph 13 2" xfId="314"/>
    <cellStyle name="SAPBEXaggDataEmph 13 3" xfId="315"/>
    <cellStyle name="SAPBEXaggDataEmph 13 4" xfId="316"/>
    <cellStyle name="SAPBEXaggDataEmph 14" xfId="317"/>
    <cellStyle name="SAPBEXaggDataEmph 14 2" xfId="318"/>
    <cellStyle name="SAPBEXaggDataEmph 14 3" xfId="319"/>
    <cellStyle name="SAPBEXaggDataEmph 14 4" xfId="320"/>
    <cellStyle name="SAPBEXaggDataEmph 15" xfId="321"/>
    <cellStyle name="SAPBEXaggDataEmph 15 2" xfId="322"/>
    <cellStyle name="SAPBEXaggDataEmph 15 3" xfId="323"/>
    <cellStyle name="SAPBEXaggDataEmph 15 4" xfId="324"/>
    <cellStyle name="SAPBEXaggDataEmph 16" xfId="325"/>
    <cellStyle name="SAPBEXaggDataEmph 16 2" xfId="326"/>
    <cellStyle name="SAPBEXaggDataEmph 16 3" xfId="327"/>
    <cellStyle name="SAPBEXaggDataEmph 16 4" xfId="328"/>
    <cellStyle name="SAPBEXaggDataEmph 17" xfId="329"/>
    <cellStyle name="SAPBEXaggDataEmph 17 2" xfId="330"/>
    <cellStyle name="SAPBEXaggDataEmph 17 3" xfId="331"/>
    <cellStyle name="SAPBEXaggDataEmph 17 4" xfId="332"/>
    <cellStyle name="SAPBEXaggDataEmph 18" xfId="333"/>
    <cellStyle name="SAPBEXaggDataEmph 18 2" xfId="334"/>
    <cellStyle name="SAPBEXaggDataEmph 18 3" xfId="335"/>
    <cellStyle name="SAPBEXaggDataEmph 18 4" xfId="336"/>
    <cellStyle name="SAPBEXaggDataEmph 19" xfId="337"/>
    <cellStyle name="SAPBEXaggDataEmph 19 2" xfId="338"/>
    <cellStyle name="SAPBEXaggDataEmph 19 3" xfId="339"/>
    <cellStyle name="SAPBEXaggDataEmph 19 4" xfId="340"/>
    <cellStyle name="SAPBEXaggDataEmph 2" xfId="341"/>
    <cellStyle name="SAPBEXaggDataEmph 2 2" xfId="342"/>
    <cellStyle name="SAPBEXaggDataEmph 2 3" xfId="343"/>
    <cellStyle name="SAPBEXaggDataEmph 2 4" xfId="344"/>
    <cellStyle name="SAPBEXaggDataEmph 20" xfId="345"/>
    <cellStyle name="SAPBEXaggDataEmph 20 2" xfId="346"/>
    <cellStyle name="SAPBEXaggDataEmph 20 3" xfId="347"/>
    <cellStyle name="SAPBEXaggDataEmph 20 4" xfId="348"/>
    <cellStyle name="SAPBEXaggDataEmph 21" xfId="349"/>
    <cellStyle name="SAPBEXaggDataEmph 21 2" xfId="350"/>
    <cellStyle name="SAPBEXaggDataEmph 21 3" xfId="351"/>
    <cellStyle name="SAPBEXaggDataEmph 21 4" xfId="352"/>
    <cellStyle name="SAPBEXaggDataEmph 22" xfId="353"/>
    <cellStyle name="SAPBEXaggDataEmph 22 2" xfId="354"/>
    <cellStyle name="SAPBEXaggDataEmph 22 3" xfId="355"/>
    <cellStyle name="SAPBEXaggDataEmph 22 4" xfId="356"/>
    <cellStyle name="SAPBEXaggDataEmph 23" xfId="357"/>
    <cellStyle name="SAPBEXaggDataEmph 23 2" xfId="358"/>
    <cellStyle name="SAPBEXaggDataEmph 23 3" xfId="359"/>
    <cellStyle name="SAPBEXaggDataEmph 23 4" xfId="360"/>
    <cellStyle name="SAPBEXaggDataEmph 24" xfId="361"/>
    <cellStyle name="SAPBEXaggDataEmph 25" xfId="362"/>
    <cellStyle name="SAPBEXaggDataEmph 3" xfId="363"/>
    <cellStyle name="SAPBEXaggDataEmph 3 2" xfId="364"/>
    <cellStyle name="SAPBEXaggDataEmph 3 3" xfId="365"/>
    <cellStyle name="SAPBEXaggDataEmph 3 4" xfId="366"/>
    <cellStyle name="SAPBEXaggDataEmph 4" xfId="367"/>
    <cellStyle name="SAPBEXaggDataEmph 4 2" xfId="368"/>
    <cellStyle name="SAPBEXaggDataEmph 4 3" xfId="369"/>
    <cellStyle name="SAPBEXaggDataEmph 4 4" xfId="370"/>
    <cellStyle name="SAPBEXaggDataEmph 5" xfId="371"/>
    <cellStyle name="SAPBEXaggDataEmph 5 2" xfId="372"/>
    <cellStyle name="SAPBEXaggDataEmph 5 3" xfId="373"/>
    <cellStyle name="SAPBEXaggDataEmph 5 4" xfId="374"/>
    <cellStyle name="SAPBEXaggDataEmph 6" xfId="375"/>
    <cellStyle name="SAPBEXaggDataEmph 6 2" xfId="376"/>
    <cellStyle name="SAPBEXaggDataEmph 6 3" xfId="377"/>
    <cellStyle name="SAPBEXaggDataEmph 6 4" xfId="378"/>
    <cellStyle name="SAPBEXaggDataEmph 7" xfId="379"/>
    <cellStyle name="SAPBEXaggDataEmph 7 2" xfId="380"/>
    <cellStyle name="SAPBEXaggDataEmph 7 3" xfId="381"/>
    <cellStyle name="SAPBEXaggDataEmph 7 4" xfId="382"/>
    <cellStyle name="SAPBEXaggDataEmph 8" xfId="383"/>
    <cellStyle name="SAPBEXaggDataEmph 8 2" xfId="384"/>
    <cellStyle name="SAPBEXaggDataEmph 8 3" xfId="385"/>
    <cellStyle name="SAPBEXaggDataEmph 8 4" xfId="386"/>
    <cellStyle name="SAPBEXaggDataEmph 9" xfId="387"/>
    <cellStyle name="SAPBEXaggDataEmph 9 2" xfId="388"/>
    <cellStyle name="SAPBEXaggDataEmph 9 3" xfId="389"/>
    <cellStyle name="SAPBEXaggDataEmph 9 4" xfId="390"/>
    <cellStyle name="SAPBEXaggItem" xfId="391"/>
    <cellStyle name="SAPBEXaggItem 10" xfId="392"/>
    <cellStyle name="SAPBEXaggItem 10 2" xfId="393"/>
    <cellStyle name="SAPBEXaggItem 10 3" xfId="394"/>
    <cellStyle name="SAPBEXaggItem 10 4" xfId="395"/>
    <cellStyle name="SAPBEXaggItem 11" xfId="396"/>
    <cellStyle name="SAPBEXaggItem 11 2" xfId="397"/>
    <cellStyle name="SAPBEXaggItem 11 3" xfId="398"/>
    <cellStyle name="SAPBEXaggItem 11 4" xfId="399"/>
    <cellStyle name="SAPBEXaggItem 12" xfId="400"/>
    <cellStyle name="SAPBEXaggItem 12 2" xfId="401"/>
    <cellStyle name="SAPBEXaggItem 12 3" xfId="402"/>
    <cellStyle name="SAPBEXaggItem 12 4" xfId="403"/>
    <cellStyle name="SAPBEXaggItem 13" xfId="404"/>
    <cellStyle name="SAPBEXaggItem 13 2" xfId="405"/>
    <cellStyle name="SAPBEXaggItem 13 3" xfId="406"/>
    <cellStyle name="SAPBEXaggItem 13 4" xfId="407"/>
    <cellStyle name="SAPBEXaggItem 14" xfId="408"/>
    <cellStyle name="SAPBEXaggItem 14 2" xfId="409"/>
    <cellStyle name="SAPBEXaggItem 14 3" xfId="410"/>
    <cellStyle name="SAPBEXaggItem 14 4" xfId="411"/>
    <cellStyle name="SAPBEXaggItem 15" xfId="412"/>
    <cellStyle name="SAPBEXaggItem 15 2" xfId="413"/>
    <cellStyle name="SAPBEXaggItem 15 3" xfId="414"/>
    <cellStyle name="SAPBEXaggItem 15 4" xfId="415"/>
    <cellStyle name="SAPBEXaggItem 16" xfId="416"/>
    <cellStyle name="SAPBEXaggItem 16 2" xfId="417"/>
    <cellStyle name="SAPBEXaggItem 16 3" xfId="418"/>
    <cellStyle name="SAPBEXaggItem 16 4" xfId="419"/>
    <cellStyle name="SAPBEXaggItem 17" xfId="420"/>
    <cellStyle name="SAPBEXaggItem 17 2" xfId="421"/>
    <cellStyle name="SAPBEXaggItem 17 3" xfId="422"/>
    <cellStyle name="SAPBEXaggItem 17 4" xfId="423"/>
    <cellStyle name="SAPBEXaggItem 18" xfId="424"/>
    <cellStyle name="SAPBEXaggItem 18 2" xfId="425"/>
    <cellStyle name="SAPBEXaggItem 18 3" xfId="426"/>
    <cellStyle name="SAPBEXaggItem 18 4" xfId="427"/>
    <cellStyle name="SAPBEXaggItem 19" xfId="428"/>
    <cellStyle name="SAPBEXaggItem 19 2" xfId="429"/>
    <cellStyle name="SAPBEXaggItem 19 3" xfId="430"/>
    <cellStyle name="SAPBEXaggItem 19 4" xfId="431"/>
    <cellStyle name="SAPBEXaggItem 2" xfId="432"/>
    <cellStyle name="SAPBEXaggItem 2 2" xfId="433"/>
    <cellStyle name="SAPBEXaggItem 2 3" xfId="434"/>
    <cellStyle name="SAPBEXaggItem 2 4" xfId="435"/>
    <cellStyle name="SAPBEXaggItem 20" xfId="436"/>
    <cellStyle name="SAPBEXaggItem 20 2" xfId="437"/>
    <cellStyle name="SAPBEXaggItem 20 3" xfId="438"/>
    <cellStyle name="SAPBEXaggItem 20 4" xfId="439"/>
    <cellStyle name="SAPBEXaggItem 21" xfId="440"/>
    <cellStyle name="SAPBEXaggItem 21 2" xfId="441"/>
    <cellStyle name="SAPBEXaggItem 21 3" xfId="442"/>
    <cellStyle name="SAPBEXaggItem 21 4" xfId="443"/>
    <cellStyle name="SAPBEXaggItem 22" xfId="444"/>
    <cellStyle name="SAPBEXaggItem 22 2" xfId="445"/>
    <cellStyle name="SAPBEXaggItem 22 3" xfId="446"/>
    <cellStyle name="SAPBEXaggItem 22 4" xfId="447"/>
    <cellStyle name="SAPBEXaggItem 23" xfId="448"/>
    <cellStyle name="SAPBEXaggItem 23 2" xfId="449"/>
    <cellStyle name="SAPBEXaggItem 23 3" xfId="450"/>
    <cellStyle name="SAPBEXaggItem 23 4" xfId="451"/>
    <cellStyle name="SAPBEXaggItem 24" xfId="452"/>
    <cellStyle name="SAPBEXaggItem 24 2" xfId="453"/>
    <cellStyle name="SAPBEXaggItem 25" xfId="454"/>
    <cellStyle name="SAPBEXaggItem 3" xfId="455"/>
    <cellStyle name="SAPBEXaggItem 3 2" xfId="456"/>
    <cellStyle name="SAPBEXaggItem 3 3" xfId="457"/>
    <cellStyle name="SAPBEXaggItem 3 4" xfId="458"/>
    <cellStyle name="SAPBEXaggItem 4" xfId="459"/>
    <cellStyle name="SAPBEXaggItem 4 2" xfId="460"/>
    <cellStyle name="SAPBEXaggItem 4 3" xfId="461"/>
    <cellStyle name="SAPBEXaggItem 4 4" xfId="462"/>
    <cellStyle name="SAPBEXaggItem 5" xfId="463"/>
    <cellStyle name="SAPBEXaggItem 5 2" xfId="464"/>
    <cellStyle name="SAPBEXaggItem 5 3" xfId="465"/>
    <cellStyle name="SAPBEXaggItem 5 4" xfId="466"/>
    <cellStyle name="SAPBEXaggItem 6" xfId="467"/>
    <cellStyle name="SAPBEXaggItem 6 2" xfId="468"/>
    <cellStyle name="SAPBEXaggItem 6 3" xfId="469"/>
    <cellStyle name="SAPBEXaggItem 6 4" xfId="470"/>
    <cellStyle name="SAPBEXaggItem 7" xfId="471"/>
    <cellStyle name="SAPBEXaggItem 7 2" xfId="472"/>
    <cellStyle name="SAPBEXaggItem 7 3" xfId="473"/>
    <cellStyle name="SAPBEXaggItem 7 4" xfId="474"/>
    <cellStyle name="SAPBEXaggItem 8" xfId="475"/>
    <cellStyle name="SAPBEXaggItem 8 2" xfId="476"/>
    <cellStyle name="SAPBEXaggItem 8 3" xfId="477"/>
    <cellStyle name="SAPBEXaggItem 8 4" xfId="478"/>
    <cellStyle name="SAPBEXaggItem 9" xfId="479"/>
    <cellStyle name="SAPBEXaggItem 9 2" xfId="480"/>
    <cellStyle name="SAPBEXaggItem 9 3" xfId="481"/>
    <cellStyle name="SAPBEXaggItem 9 4" xfId="482"/>
    <cellStyle name="SAPBEXchaText" xfId="483"/>
    <cellStyle name="SAPBEXchaText 10" xfId="484"/>
    <cellStyle name="SAPBEXchaText 11" xfId="485"/>
    <cellStyle name="SAPBEXchaText 12" xfId="486"/>
    <cellStyle name="SAPBEXchaText 13" xfId="487"/>
    <cellStyle name="SAPBEXchaText 14" xfId="488"/>
    <cellStyle name="SAPBEXchaText 15" xfId="489"/>
    <cellStyle name="SAPBEXchaText 16" xfId="490"/>
    <cellStyle name="SAPBEXchaText 17" xfId="491"/>
    <cellStyle name="SAPBEXchaText 18" xfId="492"/>
    <cellStyle name="SAPBEXchaText 19" xfId="493"/>
    <cellStyle name="SAPBEXchaText 2" xfId="494"/>
    <cellStyle name="SAPBEXchaText 20" xfId="495"/>
    <cellStyle name="SAPBEXchaText 21" xfId="496"/>
    <cellStyle name="SAPBEXchaText 22" xfId="497"/>
    <cellStyle name="SAPBEXchaText 23" xfId="498"/>
    <cellStyle name="SAPBEXchaText 3" xfId="499"/>
    <cellStyle name="SAPBEXchaText 4" xfId="500"/>
    <cellStyle name="SAPBEXchaText 5" xfId="501"/>
    <cellStyle name="SAPBEXchaText 6" xfId="502"/>
    <cellStyle name="SAPBEXchaText 7" xfId="503"/>
    <cellStyle name="SAPBEXchaText 8" xfId="504"/>
    <cellStyle name="SAPBEXchaText 9" xfId="505"/>
    <cellStyle name="SAPBEXexcBad7" xfId="506"/>
    <cellStyle name="SAPBEXexcBad7 10" xfId="507"/>
    <cellStyle name="SAPBEXexcBad7 10 2" xfId="508"/>
    <cellStyle name="SAPBEXexcBad7 10 3" xfId="509"/>
    <cellStyle name="SAPBEXexcBad7 10 4" xfId="510"/>
    <cellStyle name="SAPBEXexcBad7 11" xfId="511"/>
    <cellStyle name="SAPBEXexcBad7 11 2" xfId="512"/>
    <cellStyle name="SAPBEXexcBad7 11 3" xfId="513"/>
    <cellStyle name="SAPBEXexcBad7 11 4" xfId="514"/>
    <cellStyle name="SAPBEXexcBad7 12" xfId="515"/>
    <cellStyle name="SAPBEXexcBad7 12 2" xfId="516"/>
    <cellStyle name="SAPBEXexcBad7 12 3" xfId="517"/>
    <cellStyle name="SAPBEXexcBad7 12 4" xfId="518"/>
    <cellStyle name="SAPBEXexcBad7 13" xfId="519"/>
    <cellStyle name="SAPBEXexcBad7 13 2" xfId="520"/>
    <cellStyle name="SAPBEXexcBad7 13 3" xfId="521"/>
    <cellStyle name="SAPBEXexcBad7 13 4" xfId="522"/>
    <cellStyle name="SAPBEXexcBad7 14" xfId="523"/>
    <cellStyle name="SAPBEXexcBad7 14 2" xfId="524"/>
    <cellStyle name="SAPBEXexcBad7 14 3" xfId="525"/>
    <cellStyle name="SAPBEXexcBad7 14 4" xfId="526"/>
    <cellStyle name="SAPBEXexcBad7 15" xfId="527"/>
    <cellStyle name="SAPBEXexcBad7 15 2" xfId="528"/>
    <cellStyle name="SAPBEXexcBad7 15 3" xfId="529"/>
    <cellStyle name="SAPBEXexcBad7 15 4" xfId="530"/>
    <cellStyle name="SAPBEXexcBad7 16" xfId="531"/>
    <cellStyle name="SAPBEXexcBad7 16 2" xfId="532"/>
    <cellStyle name="SAPBEXexcBad7 16 3" xfId="533"/>
    <cellStyle name="SAPBEXexcBad7 16 4" xfId="534"/>
    <cellStyle name="SAPBEXexcBad7 17" xfId="535"/>
    <cellStyle name="SAPBEXexcBad7 17 2" xfId="536"/>
    <cellStyle name="SAPBEXexcBad7 17 3" xfId="537"/>
    <cellStyle name="SAPBEXexcBad7 17 4" xfId="538"/>
    <cellStyle name="SAPBEXexcBad7 18" xfId="539"/>
    <cellStyle name="SAPBEXexcBad7 18 2" xfId="540"/>
    <cellStyle name="SAPBEXexcBad7 18 3" xfId="541"/>
    <cellStyle name="SAPBEXexcBad7 18 4" xfId="542"/>
    <cellStyle name="SAPBEXexcBad7 19" xfId="543"/>
    <cellStyle name="SAPBEXexcBad7 19 2" xfId="544"/>
    <cellStyle name="SAPBEXexcBad7 19 3" xfId="545"/>
    <cellStyle name="SAPBEXexcBad7 19 4" xfId="546"/>
    <cellStyle name="SAPBEXexcBad7 2" xfId="547"/>
    <cellStyle name="SAPBEXexcBad7 2 2" xfId="548"/>
    <cellStyle name="SAPBEXexcBad7 2 3" xfId="549"/>
    <cellStyle name="SAPBEXexcBad7 2 4" xfId="550"/>
    <cellStyle name="SAPBEXexcBad7 20" xfId="551"/>
    <cellStyle name="SAPBEXexcBad7 20 2" xfId="552"/>
    <cellStyle name="SAPBEXexcBad7 20 3" xfId="553"/>
    <cellStyle name="SAPBEXexcBad7 20 4" xfId="554"/>
    <cellStyle name="SAPBEXexcBad7 21" xfId="555"/>
    <cellStyle name="SAPBEXexcBad7 21 2" xfId="556"/>
    <cellStyle name="SAPBEXexcBad7 21 3" xfId="557"/>
    <cellStyle name="SAPBEXexcBad7 21 4" xfId="558"/>
    <cellStyle name="SAPBEXexcBad7 22" xfId="559"/>
    <cellStyle name="SAPBEXexcBad7 22 2" xfId="560"/>
    <cellStyle name="SAPBEXexcBad7 22 3" xfId="561"/>
    <cellStyle name="SAPBEXexcBad7 22 4" xfId="562"/>
    <cellStyle name="SAPBEXexcBad7 23" xfId="563"/>
    <cellStyle name="SAPBEXexcBad7 23 2" xfId="564"/>
    <cellStyle name="SAPBEXexcBad7 23 3" xfId="565"/>
    <cellStyle name="SAPBEXexcBad7 23 4" xfId="566"/>
    <cellStyle name="SAPBEXexcBad7 24" xfId="567"/>
    <cellStyle name="SAPBEXexcBad7 25" xfId="568"/>
    <cellStyle name="SAPBEXexcBad7 3" xfId="569"/>
    <cellStyle name="SAPBEXexcBad7 3 2" xfId="570"/>
    <cellStyle name="SAPBEXexcBad7 3 3" xfId="571"/>
    <cellStyle name="SAPBEXexcBad7 3 4" xfId="572"/>
    <cellStyle name="SAPBEXexcBad7 4" xfId="573"/>
    <cellStyle name="SAPBEXexcBad7 4 2" xfId="574"/>
    <cellStyle name="SAPBEXexcBad7 4 3" xfId="575"/>
    <cellStyle name="SAPBEXexcBad7 4 4" xfId="576"/>
    <cellStyle name="SAPBEXexcBad7 5" xfId="577"/>
    <cellStyle name="SAPBEXexcBad7 5 2" xfId="578"/>
    <cellStyle name="SAPBEXexcBad7 5 3" xfId="579"/>
    <cellStyle name="SAPBEXexcBad7 5 4" xfId="580"/>
    <cellStyle name="SAPBEXexcBad7 6" xfId="581"/>
    <cellStyle name="SAPBEXexcBad7 6 2" xfId="582"/>
    <cellStyle name="SAPBEXexcBad7 6 3" xfId="583"/>
    <cellStyle name="SAPBEXexcBad7 6 4" xfId="584"/>
    <cellStyle name="SAPBEXexcBad7 7" xfId="585"/>
    <cellStyle name="SAPBEXexcBad7 7 2" xfId="586"/>
    <cellStyle name="SAPBEXexcBad7 7 3" xfId="587"/>
    <cellStyle name="SAPBEXexcBad7 7 4" xfId="588"/>
    <cellStyle name="SAPBEXexcBad7 8" xfId="589"/>
    <cellStyle name="SAPBEXexcBad7 8 2" xfId="590"/>
    <cellStyle name="SAPBEXexcBad7 8 3" xfId="591"/>
    <cellStyle name="SAPBEXexcBad7 8 4" xfId="592"/>
    <cellStyle name="SAPBEXexcBad7 9" xfId="593"/>
    <cellStyle name="SAPBEXexcBad7 9 2" xfId="594"/>
    <cellStyle name="SAPBEXexcBad7 9 3" xfId="595"/>
    <cellStyle name="SAPBEXexcBad7 9 4" xfId="596"/>
    <cellStyle name="SAPBEXexcBad8" xfId="597"/>
    <cellStyle name="SAPBEXexcBad8 10" xfId="598"/>
    <cellStyle name="SAPBEXexcBad8 10 2" xfId="599"/>
    <cellStyle name="SAPBEXexcBad8 10 3" xfId="600"/>
    <cellStyle name="SAPBEXexcBad8 10 4" xfId="601"/>
    <cellStyle name="SAPBEXexcBad8 11" xfId="602"/>
    <cellStyle name="SAPBEXexcBad8 11 2" xfId="603"/>
    <cellStyle name="SAPBEXexcBad8 11 3" xfId="604"/>
    <cellStyle name="SAPBEXexcBad8 11 4" xfId="605"/>
    <cellStyle name="SAPBEXexcBad8 12" xfId="606"/>
    <cellStyle name="SAPBEXexcBad8 12 2" xfId="607"/>
    <cellStyle name="SAPBEXexcBad8 12 3" xfId="608"/>
    <cellStyle name="SAPBEXexcBad8 12 4" xfId="609"/>
    <cellStyle name="SAPBEXexcBad8 13" xfId="610"/>
    <cellStyle name="SAPBEXexcBad8 13 2" xfId="611"/>
    <cellStyle name="SAPBEXexcBad8 13 3" xfId="612"/>
    <cellStyle name="SAPBEXexcBad8 13 4" xfId="613"/>
    <cellStyle name="SAPBEXexcBad8 14" xfId="614"/>
    <cellStyle name="SAPBEXexcBad8 14 2" xfId="615"/>
    <cellStyle name="SAPBEXexcBad8 14 3" xfId="616"/>
    <cellStyle name="SAPBEXexcBad8 14 4" xfId="617"/>
    <cellStyle name="SAPBEXexcBad8 15" xfId="618"/>
    <cellStyle name="SAPBEXexcBad8 15 2" xfId="619"/>
    <cellStyle name="SAPBEXexcBad8 15 3" xfId="620"/>
    <cellStyle name="SAPBEXexcBad8 15 4" xfId="621"/>
    <cellStyle name="SAPBEXexcBad8 16" xfId="622"/>
    <cellStyle name="SAPBEXexcBad8 16 2" xfId="623"/>
    <cellStyle name="SAPBEXexcBad8 16 3" xfId="624"/>
    <cellStyle name="SAPBEXexcBad8 16 4" xfId="625"/>
    <cellStyle name="SAPBEXexcBad8 17" xfId="626"/>
    <cellStyle name="SAPBEXexcBad8 17 2" xfId="627"/>
    <cellStyle name="SAPBEXexcBad8 17 3" xfId="628"/>
    <cellStyle name="SAPBEXexcBad8 17 4" xfId="629"/>
    <cellStyle name="SAPBEXexcBad8 18" xfId="630"/>
    <cellStyle name="SAPBEXexcBad8 18 2" xfId="631"/>
    <cellStyle name="SAPBEXexcBad8 18 3" xfId="632"/>
    <cellStyle name="SAPBEXexcBad8 18 4" xfId="633"/>
    <cellStyle name="SAPBEXexcBad8 19" xfId="634"/>
    <cellStyle name="SAPBEXexcBad8 19 2" xfId="635"/>
    <cellStyle name="SAPBEXexcBad8 19 3" xfId="636"/>
    <cellStyle name="SAPBEXexcBad8 19 4" xfId="637"/>
    <cellStyle name="SAPBEXexcBad8 2" xfId="638"/>
    <cellStyle name="SAPBEXexcBad8 2 2" xfId="639"/>
    <cellStyle name="SAPBEXexcBad8 2 3" xfId="640"/>
    <cellStyle name="SAPBEXexcBad8 2 4" xfId="641"/>
    <cellStyle name="SAPBEXexcBad8 20" xfId="642"/>
    <cellStyle name="SAPBEXexcBad8 20 2" xfId="643"/>
    <cellStyle name="SAPBEXexcBad8 20 3" xfId="644"/>
    <cellStyle name="SAPBEXexcBad8 20 4" xfId="645"/>
    <cellStyle name="SAPBEXexcBad8 21" xfId="646"/>
    <cellStyle name="SAPBEXexcBad8 21 2" xfId="647"/>
    <cellStyle name="SAPBEXexcBad8 21 3" xfId="648"/>
    <cellStyle name="SAPBEXexcBad8 21 4" xfId="649"/>
    <cellStyle name="SAPBEXexcBad8 22" xfId="650"/>
    <cellStyle name="SAPBEXexcBad8 22 2" xfId="651"/>
    <cellStyle name="SAPBEXexcBad8 22 3" xfId="652"/>
    <cellStyle name="SAPBEXexcBad8 22 4" xfId="653"/>
    <cellStyle name="SAPBEXexcBad8 23" xfId="654"/>
    <cellStyle name="SAPBEXexcBad8 23 2" xfId="655"/>
    <cellStyle name="SAPBEXexcBad8 23 3" xfId="656"/>
    <cellStyle name="SAPBEXexcBad8 23 4" xfId="657"/>
    <cellStyle name="SAPBEXexcBad8 24" xfId="658"/>
    <cellStyle name="SAPBEXexcBad8 25" xfId="659"/>
    <cellStyle name="SAPBEXexcBad8 3" xfId="660"/>
    <cellStyle name="SAPBEXexcBad8 3 2" xfId="661"/>
    <cellStyle name="SAPBEXexcBad8 3 3" xfId="662"/>
    <cellStyle name="SAPBEXexcBad8 3 4" xfId="663"/>
    <cellStyle name="SAPBEXexcBad8 4" xfId="664"/>
    <cellStyle name="SAPBEXexcBad8 4 2" xfId="665"/>
    <cellStyle name="SAPBEXexcBad8 4 3" xfId="666"/>
    <cellStyle name="SAPBEXexcBad8 4 4" xfId="667"/>
    <cellStyle name="SAPBEXexcBad8 5" xfId="668"/>
    <cellStyle name="SAPBEXexcBad8 5 2" xfId="669"/>
    <cellStyle name="SAPBEXexcBad8 5 3" xfId="670"/>
    <cellStyle name="SAPBEXexcBad8 5 4" xfId="671"/>
    <cellStyle name="SAPBEXexcBad8 6" xfId="672"/>
    <cellStyle name="SAPBEXexcBad8 6 2" xfId="673"/>
    <cellStyle name="SAPBEXexcBad8 6 3" xfId="674"/>
    <cellStyle name="SAPBEXexcBad8 6 4" xfId="675"/>
    <cellStyle name="SAPBEXexcBad8 7" xfId="676"/>
    <cellStyle name="SAPBEXexcBad8 7 2" xfId="677"/>
    <cellStyle name="SAPBEXexcBad8 7 3" xfId="678"/>
    <cellStyle name="SAPBEXexcBad8 7 4" xfId="679"/>
    <cellStyle name="SAPBEXexcBad8 8" xfId="680"/>
    <cellStyle name="SAPBEXexcBad8 8 2" xfId="681"/>
    <cellStyle name="SAPBEXexcBad8 8 3" xfId="682"/>
    <cellStyle name="SAPBEXexcBad8 8 4" xfId="683"/>
    <cellStyle name="SAPBEXexcBad8 9" xfId="684"/>
    <cellStyle name="SAPBEXexcBad8 9 2" xfId="685"/>
    <cellStyle name="SAPBEXexcBad8 9 3" xfId="686"/>
    <cellStyle name="SAPBEXexcBad8 9 4" xfId="687"/>
    <cellStyle name="SAPBEXexcBad9" xfId="688"/>
    <cellStyle name="SAPBEXexcBad9 10" xfId="689"/>
    <cellStyle name="SAPBEXexcBad9 10 2" xfId="690"/>
    <cellStyle name="SAPBEXexcBad9 10 3" xfId="691"/>
    <cellStyle name="SAPBEXexcBad9 10 4" xfId="692"/>
    <cellStyle name="SAPBEXexcBad9 11" xfId="693"/>
    <cellStyle name="SAPBEXexcBad9 11 2" xfId="694"/>
    <cellStyle name="SAPBEXexcBad9 11 3" xfId="695"/>
    <cellStyle name="SAPBEXexcBad9 11 4" xfId="696"/>
    <cellStyle name="SAPBEXexcBad9 12" xfId="697"/>
    <cellStyle name="SAPBEXexcBad9 12 2" xfId="698"/>
    <cellStyle name="SAPBEXexcBad9 12 3" xfId="699"/>
    <cellStyle name="SAPBEXexcBad9 12 4" xfId="700"/>
    <cellStyle name="SAPBEXexcBad9 13" xfId="701"/>
    <cellStyle name="SAPBEXexcBad9 13 2" xfId="702"/>
    <cellStyle name="SAPBEXexcBad9 13 3" xfId="703"/>
    <cellStyle name="SAPBEXexcBad9 13 4" xfId="704"/>
    <cellStyle name="SAPBEXexcBad9 14" xfId="705"/>
    <cellStyle name="SAPBEXexcBad9 14 2" xfId="706"/>
    <cellStyle name="SAPBEXexcBad9 14 3" xfId="707"/>
    <cellStyle name="SAPBEXexcBad9 14 4" xfId="708"/>
    <cellStyle name="SAPBEXexcBad9 15" xfId="709"/>
    <cellStyle name="SAPBEXexcBad9 15 2" xfId="710"/>
    <cellStyle name="SAPBEXexcBad9 15 3" xfId="711"/>
    <cellStyle name="SAPBEXexcBad9 15 4" xfId="712"/>
    <cellStyle name="SAPBEXexcBad9 16" xfId="713"/>
    <cellStyle name="SAPBEXexcBad9 16 2" xfId="714"/>
    <cellStyle name="SAPBEXexcBad9 16 3" xfId="715"/>
    <cellStyle name="SAPBEXexcBad9 16 4" xfId="716"/>
    <cellStyle name="SAPBEXexcBad9 17" xfId="717"/>
    <cellStyle name="SAPBEXexcBad9 17 2" xfId="718"/>
    <cellStyle name="SAPBEXexcBad9 17 3" xfId="719"/>
    <cellStyle name="SAPBEXexcBad9 17 4" xfId="720"/>
    <cellStyle name="SAPBEXexcBad9 18" xfId="721"/>
    <cellStyle name="SAPBEXexcBad9 18 2" xfId="722"/>
    <cellStyle name="SAPBEXexcBad9 18 3" xfId="723"/>
    <cellStyle name="SAPBEXexcBad9 18 4" xfId="724"/>
    <cellStyle name="SAPBEXexcBad9 19" xfId="725"/>
    <cellStyle name="SAPBEXexcBad9 19 2" xfId="726"/>
    <cellStyle name="SAPBEXexcBad9 19 3" xfId="727"/>
    <cellStyle name="SAPBEXexcBad9 19 4" xfId="728"/>
    <cellStyle name="SAPBEXexcBad9 2" xfId="729"/>
    <cellStyle name="SAPBEXexcBad9 2 2" xfId="730"/>
    <cellStyle name="SAPBEXexcBad9 2 3" xfId="731"/>
    <cellStyle name="SAPBEXexcBad9 2 4" xfId="732"/>
    <cellStyle name="SAPBEXexcBad9 20" xfId="733"/>
    <cellStyle name="SAPBEXexcBad9 20 2" xfId="734"/>
    <cellStyle name="SAPBEXexcBad9 20 3" xfId="735"/>
    <cellStyle name="SAPBEXexcBad9 20 4" xfId="736"/>
    <cellStyle name="SAPBEXexcBad9 21" xfId="737"/>
    <cellStyle name="SAPBEXexcBad9 21 2" xfId="738"/>
    <cellStyle name="SAPBEXexcBad9 21 3" xfId="739"/>
    <cellStyle name="SAPBEXexcBad9 21 4" xfId="740"/>
    <cellStyle name="SAPBEXexcBad9 22" xfId="741"/>
    <cellStyle name="SAPBEXexcBad9 22 2" xfId="742"/>
    <cellStyle name="SAPBEXexcBad9 22 3" xfId="743"/>
    <cellStyle name="SAPBEXexcBad9 22 4" xfId="744"/>
    <cellStyle name="SAPBEXexcBad9 23" xfId="745"/>
    <cellStyle name="SAPBEXexcBad9 23 2" xfId="746"/>
    <cellStyle name="SAPBEXexcBad9 23 3" xfId="747"/>
    <cellStyle name="SAPBEXexcBad9 23 4" xfId="748"/>
    <cellStyle name="SAPBEXexcBad9 24" xfId="749"/>
    <cellStyle name="SAPBEXexcBad9 25" xfId="750"/>
    <cellStyle name="SAPBEXexcBad9 3" xfId="751"/>
    <cellStyle name="SAPBEXexcBad9 3 2" xfId="752"/>
    <cellStyle name="SAPBEXexcBad9 3 3" xfId="753"/>
    <cellStyle name="SAPBEXexcBad9 3 4" xfId="754"/>
    <cellStyle name="SAPBEXexcBad9 4" xfId="755"/>
    <cellStyle name="SAPBEXexcBad9 4 2" xfId="756"/>
    <cellStyle name="SAPBEXexcBad9 4 3" xfId="757"/>
    <cellStyle name="SAPBEXexcBad9 4 4" xfId="758"/>
    <cellStyle name="SAPBEXexcBad9 5" xfId="759"/>
    <cellStyle name="SAPBEXexcBad9 5 2" xfId="760"/>
    <cellStyle name="SAPBEXexcBad9 5 3" xfId="761"/>
    <cellStyle name="SAPBEXexcBad9 5 4" xfId="762"/>
    <cellStyle name="SAPBEXexcBad9 6" xfId="763"/>
    <cellStyle name="SAPBEXexcBad9 6 2" xfId="764"/>
    <cellStyle name="SAPBEXexcBad9 6 3" xfId="765"/>
    <cellStyle name="SAPBEXexcBad9 6 4" xfId="766"/>
    <cellStyle name="SAPBEXexcBad9 7" xfId="767"/>
    <cellStyle name="SAPBEXexcBad9 7 2" xfId="768"/>
    <cellStyle name="SAPBEXexcBad9 7 3" xfId="769"/>
    <cellStyle name="SAPBEXexcBad9 7 4" xfId="770"/>
    <cellStyle name="SAPBEXexcBad9 8" xfId="771"/>
    <cellStyle name="SAPBEXexcBad9 8 2" xfId="772"/>
    <cellStyle name="SAPBEXexcBad9 8 3" xfId="773"/>
    <cellStyle name="SAPBEXexcBad9 8 4" xfId="774"/>
    <cellStyle name="SAPBEXexcBad9 9" xfId="775"/>
    <cellStyle name="SAPBEXexcBad9 9 2" xfId="776"/>
    <cellStyle name="SAPBEXexcBad9 9 3" xfId="777"/>
    <cellStyle name="SAPBEXexcBad9 9 4" xfId="778"/>
    <cellStyle name="SAPBEXexcCritical4" xfId="779"/>
    <cellStyle name="SAPBEXexcCritical4 10" xfId="780"/>
    <cellStyle name="SAPBEXexcCritical4 10 2" xfId="781"/>
    <cellStyle name="SAPBEXexcCritical4 10 3" xfId="782"/>
    <cellStyle name="SAPBEXexcCritical4 10 4" xfId="783"/>
    <cellStyle name="SAPBEXexcCritical4 11" xfId="784"/>
    <cellStyle name="SAPBEXexcCritical4 11 2" xfId="785"/>
    <cellStyle name="SAPBEXexcCritical4 11 3" xfId="786"/>
    <cellStyle name="SAPBEXexcCritical4 11 4" xfId="787"/>
    <cellStyle name="SAPBEXexcCritical4 12" xfId="788"/>
    <cellStyle name="SAPBEXexcCritical4 12 2" xfId="789"/>
    <cellStyle name="SAPBEXexcCritical4 12 3" xfId="790"/>
    <cellStyle name="SAPBEXexcCritical4 12 4" xfId="791"/>
    <cellStyle name="SAPBEXexcCritical4 13" xfId="792"/>
    <cellStyle name="SAPBEXexcCritical4 13 2" xfId="793"/>
    <cellStyle name="SAPBEXexcCritical4 13 3" xfId="794"/>
    <cellStyle name="SAPBEXexcCritical4 13 4" xfId="795"/>
    <cellStyle name="SAPBEXexcCritical4 14" xfId="796"/>
    <cellStyle name="SAPBEXexcCritical4 14 2" xfId="797"/>
    <cellStyle name="SAPBEXexcCritical4 14 3" xfId="798"/>
    <cellStyle name="SAPBEXexcCritical4 14 4" xfId="799"/>
    <cellStyle name="SAPBEXexcCritical4 15" xfId="800"/>
    <cellStyle name="SAPBEXexcCritical4 15 2" xfId="801"/>
    <cellStyle name="SAPBEXexcCritical4 15 3" xfId="802"/>
    <cellStyle name="SAPBEXexcCritical4 15 4" xfId="803"/>
    <cellStyle name="SAPBEXexcCritical4 16" xfId="804"/>
    <cellStyle name="SAPBEXexcCritical4 16 2" xfId="805"/>
    <cellStyle name="SAPBEXexcCritical4 16 3" xfId="806"/>
    <cellStyle name="SAPBEXexcCritical4 16 4" xfId="807"/>
    <cellStyle name="SAPBEXexcCritical4 17" xfId="808"/>
    <cellStyle name="SAPBEXexcCritical4 17 2" xfId="809"/>
    <cellStyle name="SAPBEXexcCritical4 17 3" xfId="810"/>
    <cellStyle name="SAPBEXexcCritical4 17 4" xfId="811"/>
    <cellStyle name="SAPBEXexcCritical4 18" xfId="812"/>
    <cellStyle name="SAPBEXexcCritical4 18 2" xfId="813"/>
    <cellStyle name="SAPBEXexcCritical4 18 3" xfId="814"/>
    <cellStyle name="SAPBEXexcCritical4 18 4" xfId="815"/>
    <cellStyle name="SAPBEXexcCritical4 19" xfId="816"/>
    <cellStyle name="SAPBEXexcCritical4 19 2" xfId="817"/>
    <cellStyle name="SAPBEXexcCritical4 19 3" xfId="818"/>
    <cellStyle name="SAPBEXexcCritical4 19 4" xfId="819"/>
    <cellStyle name="SAPBEXexcCritical4 2" xfId="820"/>
    <cellStyle name="SAPBEXexcCritical4 2 2" xfId="821"/>
    <cellStyle name="SAPBEXexcCritical4 2 3" xfId="822"/>
    <cellStyle name="SAPBEXexcCritical4 2 4" xfId="823"/>
    <cellStyle name="SAPBEXexcCritical4 20" xfId="824"/>
    <cellStyle name="SAPBEXexcCritical4 20 2" xfId="825"/>
    <cellStyle name="SAPBEXexcCritical4 20 3" xfId="826"/>
    <cellStyle name="SAPBEXexcCritical4 20 4" xfId="827"/>
    <cellStyle name="SAPBEXexcCritical4 21" xfId="828"/>
    <cellStyle name="SAPBEXexcCritical4 21 2" xfId="829"/>
    <cellStyle name="SAPBEXexcCritical4 21 3" xfId="830"/>
    <cellStyle name="SAPBEXexcCritical4 21 4" xfId="831"/>
    <cellStyle name="SAPBEXexcCritical4 22" xfId="832"/>
    <cellStyle name="SAPBEXexcCritical4 22 2" xfId="833"/>
    <cellStyle name="SAPBEXexcCritical4 22 3" xfId="834"/>
    <cellStyle name="SAPBEXexcCritical4 22 4" xfId="835"/>
    <cellStyle name="SAPBEXexcCritical4 23" xfId="836"/>
    <cellStyle name="SAPBEXexcCritical4 23 2" xfId="837"/>
    <cellStyle name="SAPBEXexcCritical4 23 3" xfId="838"/>
    <cellStyle name="SAPBEXexcCritical4 23 4" xfId="839"/>
    <cellStyle name="SAPBEXexcCritical4 24" xfId="840"/>
    <cellStyle name="SAPBEXexcCritical4 25" xfId="841"/>
    <cellStyle name="SAPBEXexcCritical4 3" xfId="842"/>
    <cellStyle name="SAPBEXexcCritical4 3 2" xfId="843"/>
    <cellStyle name="SAPBEXexcCritical4 3 3" xfId="844"/>
    <cellStyle name="SAPBEXexcCritical4 3 4" xfId="845"/>
    <cellStyle name="SAPBEXexcCritical4 4" xfId="846"/>
    <cellStyle name="SAPBEXexcCritical4 4 2" xfId="847"/>
    <cellStyle name="SAPBEXexcCritical4 4 3" xfId="848"/>
    <cellStyle name="SAPBEXexcCritical4 4 4" xfId="849"/>
    <cellStyle name="SAPBEXexcCritical4 5" xfId="850"/>
    <cellStyle name="SAPBEXexcCritical4 5 2" xfId="851"/>
    <cellStyle name="SAPBEXexcCritical4 5 3" xfId="852"/>
    <cellStyle name="SAPBEXexcCritical4 5 4" xfId="853"/>
    <cellStyle name="SAPBEXexcCritical4 6" xfId="854"/>
    <cellStyle name="SAPBEXexcCritical4 6 2" xfId="855"/>
    <cellStyle name="SAPBEXexcCritical4 6 3" xfId="856"/>
    <cellStyle name="SAPBEXexcCritical4 6 4" xfId="857"/>
    <cellStyle name="SAPBEXexcCritical4 7" xfId="858"/>
    <cellStyle name="SAPBEXexcCritical4 7 2" xfId="859"/>
    <cellStyle name="SAPBEXexcCritical4 7 3" xfId="860"/>
    <cellStyle name="SAPBEXexcCritical4 7 4" xfId="861"/>
    <cellStyle name="SAPBEXexcCritical4 8" xfId="862"/>
    <cellStyle name="SAPBEXexcCritical4 8 2" xfId="863"/>
    <cellStyle name="SAPBEXexcCritical4 8 3" xfId="864"/>
    <cellStyle name="SAPBEXexcCritical4 8 4" xfId="865"/>
    <cellStyle name="SAPBEXexcCritical4 9" xfId="866"/>
    <cellStyle name="SAPBEXexcCritical4 9 2" xfId="867"/>
    <cellStyle name="SAPBEXexcCritical4 9 3" xfId="868"/>
    <cellStyle name="SAPBEXexcCritical4 9 4" xfId="869"/>
    <cellStyle name="SAPBEXexcCritical5" xfId="870"/>
    <cellStyle name="SAPBEXexcCritical5 10" xfId="871"/>
    <cellStyle name="SAPBEXexcCritical5 10 2" xfId="872"/>
    <cellStyle name="SAPBEXexcCritical5 10 3" xfId="873"/>
    <cellStyle name="SAPBEXexcCritical5 10 4" xfId="874"/>
    <cellStyle name="SAPBEXexcCritical5 11" xfId="875"/>
    <cellStyle name="SAPBEXexcCritical5 11 2" xfId="876"/>
    <cellStyle name="SAPBEXexcCritical5 11 3" xfId="877"/>
    <cellStyle name="SAPBEXexcCritical5 11 4" xfId="878"/>
    <cellStyle name="SAPBEXexcCritical5 12" xfId="879"/>
    <cellStyle name="SAPBEXexcCritical5 12 2" xfId="880"/>
    <cellStyle name="SAPBEXexcCritical5 12 3" xfId="881"/>
    <cellStyle name="SAPBEXexcCritical5 12 4" xfId="882"/>
    <cellStyle name="SAPBEXexcCritical5 13" xfId="883"/>
    <cellStyle name="SAPBEXexcCritical5 13 2" xfId="884"/>
    <cellStyle name="SAPBEXexcCritical5 13 3" xfId="885"/>
    <cellStyle name="SAPBEXexcCritical5 13 4" xfId="886"/>
    <cellStyle name="SAPBEXexcCritical5 14" xfId="887"/>
    <cellStyle name="SAPBEXexcCritical5 14 2" xfId="888"/>
    <cellStyle name="SAPBEXexcCritical5 14 3" xfId="889"/>
    <cellStyle name="SAPBEXexcCritical5 14 4" xfId="890"/>
    <cellStyle name="SAPBEXexcCritical5 15" xfId="891"/>
    <cellStyle name="SAPBEXexcCritical5 15 2" xfId="892"/>
    <cellStyle name="SAPBEXexcCritical5 15 3" xfId="893"/>
    <cellStyle name="SAPBEXexcCritical5 15 4" xfId="894"/>
    <cellStyle name="SAPBEXexcCritical5 16" xfId="895"/>
    <cellStyle name="SAPBEXexcCritical5 16 2" xfId="896"/>
    <cellStyle name="SAPBEXexcCritical5 16 3" xfId="897"/>
    <cellStyle name="SAPBEXexcCritical5 16 4" xfId="898"/>
    <cellStyle name="SAPBEXexcCritical5 17" xfId="899"/>
    <cellStyle name="SAPBEXexcCritical5 17 2" xfId="900"/>
    <cellStyle name="SAPBEXexcCritical5 17 3" xfId="901"/>
    <cellStyle name="SAPBEXexcCritical5 17 4" xfId="902"/>
    <cellStyle name="SAPBEXexcCritical5 18" xfId="903"/>
    <cellStyle name="SAPBEXexcCritical5 18 2" xfId="904"/>
    <cellStyle name="SAPBEXexcCritical5 18 3" xfId="905"/>
    <cellStyle name="SAPBEXexcCritical5 18 4" xfId="906"/>
    <cellStyle name="SAPBEXexcCritical5 19" xfId="907"/>
    <cellStyle name="SAPBEXexcCritical5 19 2" xfId="908"/>
    <cellStyle name="SAPBEXexcCritical5 19 3" xfId="909"/>
    <cellStyle name="SAPBEXexcCritical5 19 4" xfId="910"/>
    <cellStyle name="SAPBEXexcCritical5 2" xfId="911"/>
    <cellStyle name="SAPBEXexcCritical5 2 2" xfId="912"/>
    <cellStyle name="SAPBEXexcCritical5 2 3" xfId="913"/>
    <cellStyle name="SAPBEXexcCritical5 2 4" xfId="914"/>
    <cellStyle name="SAPBEXexcCritical5 20" xfId="915"/>
    <cellStyle name="SAPBEXexcCritical5 20 2" xfId="916"/>
    <cellStyle name="SAPBEXexcCritical5 20 3" xfId="917"/>
    <cellStyle name="SAPBEXexcCritical5 20 4" xfId="918"/>
    <cellStyle name="SAPBEXexcCritical5 21" xfId="919"/>
    <cellStyle name="SAPBEXexcCritical5 21 2" xfId="920"/>
    <cellStyle name="SAPBEXexcCritical5 21 3" xfId="921"/>
    <cellStyle name="SAPBEXexcCritical5 21 4" xfId="922"/>
    <cellStyle name="SAPBEXexcCritical5 22" xfId="923"/>
    <cellStyle name="SAPBEXexcCritical5 22 2" xfId="924"/>
    <cellStyle name="SAPBEXexcCritical5 22 3" xfId="925"/>
    <cellStyle name="SAPBEXexcCritical5 22 4" xfId="926"/>
    <cellStyle name="SAPBEXexcCritical5 23" xfId="927"/>
    <cellStyle name="SAPBEXexcCritical5 23 2" xfId="928"/>
    <cellStyle name="SAPBEXexcCritical5 23 3" xfId="929"/>
    <cellStyle name="SAPBEXexcCritical5 23 4" xfId="930"/>
    <cellStyle name="SAPBEXexcCritical5 24" xfId="931"/>
    <cellStyle name="SAPBEXexcCritical5 25" xfId="932"/>
    <cellStyle name="SAPBEXexcCritical5 3" xfId="933"/>
    <cellStyle name="SAPBEXexcCritical5 3 2" xfId="934"/>
    <cellStyle name="SAPBEXexcCritical5 3 3" xfId="935"/>
    <cellStyle name="SAPBEXexcCritical5 3 4" xfId="936"/>
    <cellStyle name="SAPBEXexcCritical5 4" xfId="937"/>
    <cellStyle name="SAPBEXexcCritical5 4 2" xfId="938"/>
    <cellStyle name="SAPBEXexcCritical5 4 3" xfId="939"/>
    <cellStyle name="SAPBEXexcCritical5 4 4" xfId="940"/>
    <cellStyle name="SAPBEXexcCritical5 5" xfId="941"/>
    <cellStyle name="SAPBEXexcCritical5 5 2" xfId="942"/>
    <cellStyle name="SAPBEXexcCritical5 5 3" xfId="943"/>
    <cellStyle name="SAPBEXexcCritical5 5 4" xfId="944"/>
    <cellStyle name="SAPBEXexcCritical5 6" xfId="945"/>
    <cellStyle name="SAPBEXexcCritical5 6 2" xfId="946"/>
    <cellStyle name="SAPBEXexcCritical5 6 3" xfId="947"/>
    <cellStyle name="SAPBEXexcCritical5 6 4" xfId="948"/>
    <cellStyle name="SAPBEXexcCritical5 7" xfId="949"/>
    <cellStyle name="SAPBEXexcCritical5 7 2" xfId="950"/>
    <cellStyle name="SAPBEXexcCritical5 7 3" xfId="951"/>
    <cellStyle name="SAPBEXexcCritical5 7 4" xfId="952"/>
    <cellStyle name="SAPBEXexcCritical5 8" xfId="953"/>
    <cellStyle name="SAPBEXexcCritical5 8 2" xfId="954"/>
    <cellStyle name="SAPBEXexcCritical5 8 3" xfId="955"/>
    <cellStyle name="SAPBEXexcCritical5 8 4" xfId="956"/>
    <cellStyle name="SAPBEXexcCritical5 9" xfId="957"/>
    <cellStyle name="SAPBEXexcCritical5 9 2" xfId="958"/>
    <cellStyle name="SAPBEXexcCritical5 9 3" xfId="959"/>
    <cellStyle name="SAPBEXexcCritical5 9 4" xfId="960"/>
    <cellStyle name="SAPBEXexcCritical6" xfId="961"/>
    <cellStyle name="SAPBEXexcCritical6 10" xfId="962"/>
    <cellStyle name="SAPBEXexcCritical6 10 2" xfId="963"/>
    <cellStyle name="SAPBEXexcCritical6 10 3" xfId="964"/>
    <cellStyle name="SAPBEXexcCritical6 10 4" xfId="965"/>
    <cellStyle name="SAPBEXexcCritical6 11" xfId="966"/>
    <cellStyle name="SAPBEXexcCritical6 11 2" xfId="967"/>
    <cellStyle name="SAPBEXexcCritical6 11 3" xfId="968"/>
    <cellStyle name="SAPBEXexcCritical6 11 4" xfId="969"/>
    <cellStyle name="SAPBEXexcCritical6 12" xfId="970"/>
    <cellStyle name="SAPBEXexcCritical6 12 2" xfId="971"/>
    <cellStyle name="SAPBEXexcCritical6 12 3" xfId="972"/>
    <cellStyle name="SAPBEXexcCritical6 12 4" xfId="973"/>
    <cellStyle name="SAPBEXexcCritical6 13" xfId="974"/>
    <cellStyle name="SAPBEXexcCritical6 13 2" xfId="975"/>
    <cellStyle name="SAPBEXexcCritical6 13 3" xfId="976"/>
    <cellStyle name="SAPBEXexcCritical6 13 4" xfId="977"/>
    <cellStyle name="SAPBEXexcCritical6 14" xfId="978"/>
    <cellStyle name="SAPBEXexcCritical6 14 2" xfId="979"/>
    <cellStyle name="SAPBEXexcCritical6 14 3" xfId="980"/>
    <cellStyle name="SAPBEXexcCritical6 14 4" xfId="981"/>
    <cellStyle name="SAPBEXexcCritical6 15" xfId="982"/>
    <cellStyle name="SAPBEXexcCritical6 15 2" xfId="983"/>
    <cellStyle name="SAPBEXexcCritical6 15 3" xfId="984"/>
    <cellStyle name="SAPBEXexcCritical6 15 4" xfId="985"/>
    <cellStyle name="SAPBEXexcCritical6 16" xfId="986"/>
    <cellStyle name="SAPBEXexcCritical6 16 2" xfId="987"/>
    <cellStyle name="SAPBEXexcCritical6 16 3" xfId="988"/>
    <cellStyle name="SAPBEXexcCritical6 16 4" xfId="989"/>
    <cellStyle name="SAPBEXexcCritical6 17" xfId="990"/>
    <cellStyle name="SAPBEXexcCritical6 17 2" xfId="991"/>
    <cellStyle name="SAPBEXexcCritical6 17 3" xfId="992"/>
    <cellStyle name="SAPBEXexcCritical6 17 4" xfId="993"/>
    <cellStyle name="SAPBEXexcCritical6 18" xfId="994"/>
    <cellStyle name="SAPBEXexcCritical6 18 2" xfId="995"/>
    <cellStyle name="SAPBEXexcCritical6 18 3" xfId="996"/>
    <cellStyle name="SAPBEXexcCritical6 18 4" xfId="997"/>
    <cellStyle name="SAPBEXexcCritical6 19" xfId="998"/>
    <cellStyle name="SAPBEXexcCritical6 19 2" xfId="999"/>
    <cellStyle name="SAPBEXexcCritical6 19 3" xfId="1000"/>
    <cellStyle name="SAPBEXexcCritical6 19 4" xfId="1001"/>
    <cellStyle name="SAPBEXexcCritical6 2" xfId="1002"/>
    <cellStyle name="SAPBEXexcCritical6 2 2" xfId="1003"/>
    <cellStyle name="SAPBEXexcCritical6 2 3" xfId="1004"/>
    <cellStyle name="SAPBEXexcCritical6 2 4" xfId="1005"/>
    <cellStyle name="SAPBEXexcCritical6 20" xfId="1006"/>
    <cellStyle name="SAPBEXexcCritical6 20 2" xfId="1007"/>
    <cellStyle name="SAPBEXexcCritical6 20 3" xfId="1008"/>
    <cellStyle name="SAPBEXexcCritical6 20 4" xfId="1009"/>
    <cellStyle name="SAPBEXexcCritical6 21" xfId="1010"/>
    <cellStyle name="SAPBEXexcCritical6 21 2" xfId="1011"/>
    <cellStyle name="SAPBEXexcCritical6 21 3" xfId="1012"/>
    <cellStyle name="SAPBEXexcCritical6 21 4" xfId="1013"/>
    <cellStyle name="SAPBEXexcCritical6 22" xfId="1014"/>
    <cellStyle name="SAPBEXexcCritical6 22 2" xfId="1015"/>
    <cellStyle name="SAPBEXexcCritical6 22 3" xfId="1016"/>
    <cellStyle name="SAPBEXexcCritical6 22 4" xfId="1017"/>
    <cellStyle name="SAPBEXexcCritical6 23" xfId="1018"/>
    <cellStyle name="SAPBEXexcCritical6 23 2" xfId="1019"/>
    <cellStyle name="SAPBEXexcCritical6 23 3" xfId="1020"/>
    <cellStyle name="SAPBEXexcCritical6 23 4" xfId="1021"/>
    <cellStyle name="SAPBEXexcCritical6 24" xfId="1022"/>
    <cellStyle name="SAPBEXexcCritical6 25" xfId="1023"/>
    <cellStyle name="SAPBEXexcCritical6 3" xfId="1024"/>
    <cellStyle name="SAPBEXexcCritical6 3 2" xfId="1025"/>
    <cellStyle name="SAPBEXexcCritical6 3 3" xfId="1026"/>
    <cellStyle name="SAPBEXexcCritical6 3 4" xfId="1027"/>
    <cellStyle name="SAPBEXexcCritical6 4" xfId="1028"/>
    <cellStyle name="SAPBEXexcCritical6 4 2" xfId="1029"/>
    <cellStyle name="SAPBEXexcCritical6 4 3" xfId="1030"/>
    <cellStyle name="SAPBEXexcCritical6 4 4" xfId="1031"/>
    <cellStyle name="SAPBEXexcCritical6 5" xfId="1032"/>
    <cellStyle name="SAPBEXexcCritical6 5 2" xfId="1033"/>
    <cellStyle name="SAPBEXexcCritical6 5 3" xfId="1034"/>
    <cellStyle name="SAPBEXexcCritical6 5 4" xfId="1035"/>
    <cellStyle name="SAPBEXexcCritical6 6" xfId="1036"/>
    <cellStyle name="SAPBEXexcCritical6 6 2" xfId="1037"/>
    <cellStyle name="SAPBEXexcCritical6 6 3" xfId="1038"/>
    <cellStyle name="SAPBEXexcCritical6 6 4" xfId="1039"/>
    <cellStyle name="SAPBEXexcCritical6 7" xfId="1040"/>
    <cellStyle name="SAPBEXexcCritical6 7 2" xfId="1041"/>
    <cellStyle name="SAPBEXexcCritical6 7 3" xfId="1042"/>
    <cellStyle name="SAPBEXexcCritical6 7 4" xfId="1043"/>
    <cellStyle name="SAPBEXexcCritical6 8" xfId="1044"/>
    <cellStyle name="SAPBEXexcCritical6 8 2" xfId="1045"/>
    <cellStyle name="SAPBEXexcCritical6 8 3" xfId="1046"/>
    <cellStyle name="SAPBEXexcCritical6 8 4" xfId="1047"/>
    <cellStyle name="SAPBEXexcCritical6 9" xfId="1048"/>
    <cellStyle name="SAPBEXexcCritical6 9 2" xfId="1049"/>
    <cellStyle name="SAPBEXexcCritical6 9 3" xfId="1050"/>
    <cellStyle name="SAPBEXexcCritical6 9 4" xfId="1051"/>
    <cellStyle name="SAPBEXexcGood1" xfId="1052"/>
    <cellStyle name="SAPBEXexcGood1 10" xfId="1053"/>
    <cellStyle name="SAPBEXexcGood1 10 2" xfId="1054"/>
    <cellStyle name="SAPBEXexcGood1 10 3" xfId="1055"/>
    <cellStyle name="SAPBEXexcGood1 10 4" xfId="1056"/>
    <cellStyle name="SAPBEXexcGood1 11" xfId="1057"/>
    <cellStyle name="SAPBEXexcGood1 11 2" xfId="1058"/>
    <cellStyle name="SAPBEXexcGood1 11 3" xfId="1059"/>
    <cellStyle name="SAPBEXexcGood1 11 4" xfId="1060"/>
    <cellStyle name="SAPBEXexcGood1 12" xfId="1061"/>
    <cellStyle name="SAPBEXexcGood1 12 2" xfId="1062"/>
    <cellStyle name="SAPBEXexcGood1 12 3" xfId="1063"/>
    <cellStyle name="SAPBEXexcGood1 12 4" xfId="1064"/>
    <cellStyle name="SAPBEXexcGood1 13" xfId="1065"/>
    <cellStyle name="SAPBEXexcGood1 13 2" xfId="1066"/>
    <cellStyle name="SAPBEXexcGood1 13 3" xfId="1067"/>
    <cellStyle name="SAPBEXexcGood1 13 4" xfId="1068"/>
    <cellStyle name="SAPBEXexcGood1 14" xfId="1069"/>
    <cellStyle name="SAPBEXexcGood1 14 2" xfId="1070"/>
    <cellStyle name="SAPBEXexcGood1 14 3" xfId="1071"/>
    <cellStyle name="SAPBEXexcGood1 14 4" xfId="1072"/>
    <cellStyle name="SAPBEXexcGood1 15" xfId="1073"/>
    <cellStyle name="SAPBEXexcGood1 15 2" xfId="1074"/>
    <cellStyle name="SAPBEXexcGood1 15 3" xfId="1075"/>
    <cellStyle name="SAPBEXexcGood1 15 4" xfId="1076"/>
    <cellStyle name="SAPBEXexcGood1 16" xfId="1077"/>
    <cellStyle name="SAPBEXexcGood1 16 2" xfId="1078"/>
    <cellStyle name="SAPBEXexcGood1 16 3" xfId="1079"/>
    <cellStyle name="SAPBEXexcGood1 16 4" xfId="1080"/>
    <cellStyle name="SAPBEXexcGood1 17" xfId="1081"/>
    <cellStyle name="SAPBEXexcGood1 17 2" xfId="1082"/>
    <cellStyle name="SAPBEXexcGood1 17 3" xfId="1083"/>
    <cellStyle name="SAPBEXexcGood1 17 4" xfId="1084"/>
    <cellStyle name="SAPBEXexcGood1 18" xfId="1085"/>
    <cellStyle name="SAPBEXexcGood1 18 2" xfId="1086"/>
    <cellStyle name="SAPBEXexcGood1 18 3" xfId="1087"/>
    <cellStyle name="SAPBEXexcGood1 18 4" xfId="1088"/>
    <cellStyle name="SAPBEXexcGood1 19" xfId="1089"/>
    <cellStyle name="SAPBEXexcGood1 19 2" xfId="1090"/>
    <cellStyle name="SAPBEXexcGood1 19 3" xfId="1091"/>
    <cellStyle name="SAPBEXexcGood1 19 4" xfId="1092"/>
    <cellStyle name="SAPBEXexcGood1 2" xfId="1093"/>
    <cellStyle name="SAPBEXexcGood1 2 2" xfId="1094"/>
    <cellStyle name="SAPBEXexcGood1 2 3" xfId="1095"/>
    <cellStyle name="SAPBEXexcGood1 2 4" xfId="1096"/>
    <cellStyle name="SAPBEXexcGood1 20" xfId="1097"/>
    <cellStyle name="SAPBEXexcGood1 20 2" xfId="1098"/>
    <cellStyle name="SAPBEXexcGood1 20 3" xfId="1099"/>
    <cellStyle name="SAPBEXexcGood1 20 4" xfId="1100"/>
    <cellStyle name="SAPBEXexcGood1 21" xfId="1101"/>
    <cellStyle name="SAPBEXexcGood1 21 2" xfId="1102"/>
    <cellStyle name="SAPBEXexcGood1 21 3" xfId="1103"/>
    <cellStyle name="SAPBEXexcGood1 21 4" xfId="1104"/>
    <cellStyle name="SAPBEXexcGood1 22" xfId="1105"/>
    <cellStyle name="SAPBEXexcGood1 22 2" xfId="1106"/>
    <cellStyle name="SAPBEXexcGood1 22 3" xfId="1107"/>
    <cellStyle name="SAPBEXexcGood1 22 4" xfId="1108"/>
    <cellStyle name="SAPBEXexcGood1 23" xfId="1109"/>
    <cellStyle name="SAPBEXexcGood1 23 2" xfId="1110"/>
    <cellStyle name="SAPBEXexcGood1 23 3" xfId="1111"/>
    <cellStyle name="SAPBEXexcGood1 23 4" xfId="1112"/>
    <cellStyle name="SAPBEXexcGood1 24" xfId="1113"/>
    <cellStyle name="SAPBEXexcGood1 25" xfId="1114"/>
    <cellStyle name="SAPBEXexcGood1 3" xfId="1115"/>
    <cellStyle name="SAPBEXexcGood1 3 2" xfId="1116"/>
    <cellStyle name="SAPBEXexcGood1 3 3" xfId="1117"/>
    <cellStyle name="SAPBEXexcGood1 3 4" xfId="1118"/>
    <cellStyle name="SAPBEXexcGood1 4" xfId="1119"/>
    <cellStyle name="SAPBEXexcGood1 4 2" xfId="1120"/>
    <cellStyle name="SAPBEXexcGood1 4 3" xfId="1121"/>
    <cellStyle name="SAPBEXexcGood1 4 4" xfId="1122"/>
    <cellStyle name="SAPBEXexcGood1 5" xfId="1123"/>
    <cellStyle name="SAPBEXexcGood1 5 2" xfId="1124"/>
    <cellStyle name="SAPBEXexcGood1 5 3" xfId="1125"/>
    <cellStyle name="SAPBEXexcGood1 5 4" xfId="1126"/>
    <cellStyle name="SAPBEXexcGood1 6" xfId="1127"/>
    <cellStyle name="SAPBEXexcGood1 6 2" xfId="1128"/>
    <cellStyle name="SAPBEXexcGood1 6 3" xfId="1129"/>
    <cellStyle name="SAPBEXexcGood1 6 4" xfId="1130"/>
    <cellStyle name="SAPBEXexcGood1 7" xfId="1131"/>
    <cellStyle name="SAPBEXexcGood1 7 2" xfId="1132"/>
    <cellStyle name="SAPBEXexcGood1 7 3" xfId="1133"/>
    <cellStyle name="SAPBEXexcGood1 7 4" xfId="1134"/>
    <cellStyle name="SAPBEXexcGood1 8" xfId="1135"/>
    <cellStyle name="SAPBEXexcGood1 8 2" xfId="1136"/>
    <cellStyle name="SAPBEXexcGood1 8 3" xfId="1137"/>
    <cellStyle name="SAPBEXexcGood1 8 4" xfId="1138"/>
    <cellStyle name="SAPBEXexcGood1 9" xfId="1139"/>
    <cellStyle name="SAPBEXexcGood1 9 2" xfId="1140"/>
    <cellStyle name="SAPBEXexcGood1 9 3" xfId="1141"/>
    <cellStyle name="SAPBEXexcGood1 9 4" xfId="1142"/>
    <cellStyle name="SAPBEXexcGood2" xfId="1143"/>
    <cellStyle name="SAPBEXexcGood2 10" xfId="1144"/>
    <cellStyle name="SAPBEXexcGood2 10 2" xfId="1145"/>
    <cellStyle name="SAPBEXexcGood2 10 3" xfId="1146"/>
    <cellStyle name="SAPBEXexcGood2 10 4" xfId="1147"/>
    <cellStyle name="SAPBEXexcGood2 11" xfId="1148"/>
    <cellStyle name="SAPBEXexcGood2 11 2" xfId="1149"/>
    <cellStyle name="SAPBEXexcGood2 11 3" xfId="1150"/>
    <cellStyle name="SAPBEXexcGood2 11 4" xfId="1151"/>
    <cellStyle name="SAPBEXexcGood2 12" xfId="1152"/>
    <cellStyle name="SAPBEXexcGood2 12 2" xfId="1153"/>
    <cellStyle name="SAPBEXexcGood2 12 3" xfId="1154"/>
    <cellStyle name="SAPBEXexcGood2 12 4" xfId="1155"/>
    <cellStyle name="SAPBEXexcGood2 13" xfId="1156"/>
    <cellStyle name="SAPBEXexcGood2 13 2" xfId="1157"/>
    <cellStyle name="SAPBEXexcGood2 13 3" xfId="1158"/>
    <cellStyle name="SAPBEXexcGood2 13 4" xfId="1159"/>
    <cellStyle name="SAPBEXexcGood2 14" xfId="1160"/>
    <cellStyle name="SAPBEXexcGood2 14 2" xfId="1161"/>
    <cellStyle name="SAPBEXexcGood2 14 3" xfId="1162"/>
    <cellStyle name="SAPBEXexcGood2 14 4" xfId="1163"/>
    <cellStyle name="SAPBEXexcGood2 15" xfId="1164"/>
    <cellStyle name="SAPBEXexcGood2 15 2" xfId="1165"/>
    <cellStyle name="SAPBEXexcGood2 15 3" xfId="1166"/>
    <cellStyle name="SAPBEXexcGood2 15 4" xfId="1167"/>
    <cellStyle name="SAPBEXexcGood2 16" xfId="1168"/>
    <cellStyle name="SAPBEXexcGood2 16 2" xfId="1169"/>
    <cellStyle name="SAPBEXexcGood2 16 3" xfId="1170"/>
    <cellStyle name="SAPBEXexcGood2 16 4" xfId="1171"/>
    <cellStyle name="SAPBEXexcGood2 17" xfId="1172"/>
    <cellStyle name="SAPBEXexcGood2 17 2" xfId="1173"/>
    <cellStyle name="SAPBEXexcGood2 17 3" xfId="1174"/>
    <cellStyle name="SAPBEXexcGood2 17 4" xfId="1175"/>
    <cellStyle name="SAPBEXexcGood2 18" xfId="1176"/>
    <cellStyle name="SAPBEXexcGood2 18 2" xfId="1177"/>
    <cellStyle name="SAPBEXexcGood2 18 3" xfId="1178"/>
    <cellStyle name="SAPBEXexcGood2 18 4" xfId="1179"/>
    <cellStyle name="SAPBEXexcGood2 19" xfId="1180"/>
    <cellStyle name="SAPBEXexcGood2 19 2" xfId="1181"/>
    <cellStyle name="SAPBEXexcGood2 19 3" xfId="1182"/>
    <cellStyle name="SAPBEXexcGood2 19 4" xfId="1183"/>
    <cellStyle name="SAPBEXexcGood2 2" xfId="1184"/>
    <cellStyle name="SAPBEXexcGood2 2 2" xfId="1185"/>
    <cellStyle name="SAPBEXexcGood2 2 3" xfId="1186"/>
    <cellStyle name="SAPBEXexcGood2 2 4" xfId="1187"/>
    <cellStyle name="SAPBEXexcGood2 20" xfId="1188"/>
    <cellStyle name="SAPBEXexcGood2 20 2" xfId="1189"/>
    <cellStyle name="SAPBEXexcGood2 20 3" xfId="1190"/>
    <cellStyle name="SAPBEXexcGood2 20 4" xfId="1191"/>
    <cellStyle name="SAPBEXexcGood2 21" xfId="1192"/>
    <cellStyle name="SAPBEXexcGood2 21 2" xfId="1193"/>
    <cellStyle name="SAPBEXexcGood2 21 3" xfId="1194"/>
    <cellStyle name="SAPBEXexcGood2 21 4" xfId="1195"/>
    <cellStyle name="SAPBEXexcGood2 22" xfId="1196"/>
    <cellStyle name="SAPBEXexcGood2 22 2" xfId="1197"/>
    <cellStyle name="SAPBEXexcGood2 22 3" xfId="1198"/>
    <cellStyle name="SAPBEXexcGood2 22 4" xfId="1199"/>
    <cellStyle name="SAPBEXexcGood2 23" xfId="1200"/>
    <cellStyle name="SAPBEXexcGood2 23 2" xfId="1201"/>
    <cellStyle name="SAPBEXexcGood2 23 3" xfId="1202"/>
    <cellStyle name="SAPBEXexcGood2 23 4" xfId="1203"/>
    <cellStyle name="SAPBEXexcGood2 24" xfId="1204"/>
    <cellStyle name="SAPBEXexcGood2 25" xfId="1205"/>
    <cellStyle name="SAPBEXexcGood2 3" xfId="1206"/>
    <cellStyle name="SAPBEXexcGood2 3 2" xfId="1207"/>
    <cellStyle name="SAPBEXexcGood2 3 3" xfId="1208"/>
    <cellStyle name="SAPBEXexcGood2 3 4" xfId="1209"/>
    <cellStyle name="SAPBEXexcGood2 4" xfId="1210"/>
    <cellStyle name="SAPBEXexcGood2 4 2" xfId="1211"/>
    <cellStyle name="SAPBEXexcGood2 4 3" xfId="1212"/>
    <cellStyle name="SAPBEXexcGood2 4 4" xfId="1213"/>
    <cellStyle name="SAPBEXexcGood2 5" xfId="1214"/>
    <cellStyle name="SAPBEXexcGood2 5 2" xfId="1215"/>
    <cellStyle name="SAPBEXexcGood2 5 3" xfId="1216"/>
    <cellStyle name="SAPBEXexcGood2 5 4" xfId="1217"/>
    <cellStyle name="SAPBEXexcGood2 6" xfId="1218"/>
    <cellStyle name="SAPBEXexcGood2 6 2" xfId="1219"/>
    <cellStyle name="SAPBEXexcGood2 6 3" xfId="1220"/>
    <cellStyle name="SAPBEXexcGood2 6 4" xfId="1221"/>
    <cellStyle name="SAPBEXexcGood2 7" xfId="1222"/>
    <cellStyle name="SAPBEXexcGood2 7 2" xfId="1223"/>
    <cellStyle name="SAPBEXexcGood2 7 3" xfId="1224"/>
    <cellStyle name="SAPBEXexcGood2 7 4" xfId="1225"/>
    <cellStyle name="SAPBEXexcGood2 8" xfId="1226"/>
    <cellStyle name="SAPBEXexcGood2 8 2" xfId="1227"/>
    <cellStyle name="SAPBEXexcGood2 8 3" xfId="1228"/>
    <cellStyle name="SAPBEXexcGood2 8 4" xfId="1229"/>
    <cellStyle name="SAPBEXexcGood2 9" xfId="1230"/>
    <cellStyle name="SAPBEXexcGood2 9 2" xfId="1231"/>
    <cellStyle name="SAPBEXexcGood2 9 3" xfId="1232"/>
    <cellStyle name="SAPBEXexcGood2 9 4" xfId="1233"/>
    <cellStyle name="SAPBEXexcGood3" xfId="1234"/>
    <cellStyle name="SAPBEXexcGood3 10" xfId="1235"/>
    <cellStyle name="SAPBEXexcGood3 10 2" xfId="1236"/>
    <cellStyle name="SAPBEXexcGood3 10 3" xfId="1237"/>
    <cellStyle name="SAPBEXexcGood3 10 4" xfId="1238"/>
    <cellStyle name="SAPBEXexcGood3 11" xfId="1239"/>
    <cellStyle name="SAPBEXexcGood3 11 2" xfId="1240"/>
    <cellStyle name="SAPBEXexcGood3 11 3" xfId="1241"/>
    <cellStyle name="SAPBEXexcGood3 11 4" xfId="1242"/>
    <cellStyle name="SAPBEXexcGood3 12" xfId="1243"/>
    <cellStyle name="SAPBEXexcGood3 12 2" xfId="1244"/>
    <cellStyle name="SAPBEXexcGood3 12 3" xfId="1245"/>
    <cellStyle name="SAPBEXexcGood3 12 4" xfId="1246"/>
    <cellStyle name="SAPBEXexcGood3 13" xfId="1247"/>
    <cellStyle name="SAPBEXexcGood3 13 2" xfId="1248"/>
    <cellStyle name="SAPBEXexcGood3 13 3" xfId="1249"/>
    <cellStyle name="SAPBEXexcGood3 13 4" xfId="1250"/>
    <cellStyle name="SAPBEXexcGood3 14" xfId="1251"/>
    <cellStyle name="SAPBEXexcGood3 14 2" xfId="1252"/>
    <cellStyle name="SAPBEXexcGood3 14 3" xfId="1253"/>
    <cellStyle name="SAPBEXexcGood3 14 4" xfId="1254"/>
    <cellStyle name="SAPBEXexcGood3 15" xfId="1255"/>
    <cellStyle name="SAPBEXexcGood3 15 2" xfId="1256"/>
    <cellStyle name="SAPBEXexcGood3 15 3" xfId="1257"/>
    <cellStyle name="SAPBEXexcGood3 15 4" xfId="1258"/>
    <cellStyle name="SAPBEXexcGood3 16" xfId="1259"/>
    <cellStyle name="SAPBEXexcGood3 16 2" xfId="1260"/>
    <cellStyle name="SAPBEXexcGood3 16 3" xfId="1261"/>
    <cellStyle name="SAPBEXexcGood3 16 4" xfId="1262"/>
    <cellStyle name="SAPBEXexcGood3 17" xfId="1263"/>
    <cellStyle name="SAPBEXexcGood3 17 2" xfId="1264"/>
    <cellStyle name="SAPBEXexcGood3 17 3" xfId="1265"/>
    <cellStyle name="SAPBEXexcGood3 17 4" xfId="1266"/>
    <cellStyle name="SAPBEXexcGood3 18" xfId="1267"/>
    <cellStyle name="SAPBEXexcGood3 18 2" xfId="1268"/>
    <cellStyle name="SAPBEXexcGood3 18 3" xfId="1269"/>
    <cellStyle name="SAPBEXexcGood3 18 4" xfId="1270"/>
    <cellStyle name="SAPBEXexcGood3 19" xfId="1271"/>
    <cellStyle name="SAPBEXexcGood3 19 2" xfId="1272"/>
    <cellStyle name="SAPBEXexcGood3 19 3" xfId="1273"/>
    <cellStyle name="SAPBEXexcGood3 19 4" xfId="1274"/>
    <cellStyle name="SAPBEXexcGood3 2" xfId="1275"/>
    <cellStyle name="SAPBEXexcGood3 2 2" xfId="1276"/>
    <cellStyle name="SAPBEXexcGood3 2 3" xfId="1277"/>
    <cellStyle name="SAPBEXexcGood3 2 4" xfId="1278"/>
    <cellStyle name="SAPBEXexcGood3 20" xfId="1279"/>
    <cellStyle name="SAPBEXexcGood3 20 2" xfId="1280"/>
    <cellStyle name="SAPBEXexcGood3 20 3" xfId="1281"/>
    <cellStyle name="SAPBEXexcGood3 20 4" xfId="1282"/>
    <cellStyle name="SAPBEXexcGood3 21" xfId="1283"/>
    <cellStyle name="SAPBEXexcGood3 21 2" xfId="1284"/>
    <cellStyle name="SAPBEXexcGood3 21 3" xfId="1285"/>
    <cellStyle name="SAPBEXexcGood3 21 4" xfId="1286"/>
    <cellStyle name="SAPBEXexcGood3 22" xfId="1287"/>
    <cellStyle name="SAPBEXexcGood3 22 2" xfId="1288"/>
    <cellStyle name="SAPBEXexcGood3 22 3" xfId="1289"/>
    <cellStyle name="SAPBEXexcGood3 22 4" xfId="1290"/>
    <cellStyle name="SAPBEXexcGood3 23" xfId="1291"/>
    <cellStyle name="SAPBEXexcGood3 23 2" xfId="1292"/>
    <cellStyle name="SAPBEXexcGood3 23 3" xfId="1293"/>
    <cellStyle name="SAPBEXexcGood3 23 4" xfId="1294"/>
    <cellStyle name="SAPBEXexcGood3 24" xfId="1295"/>
    <cellStyle name="SAPBEXexcGood3 25" xfId="1296"/>
    <cellStyle name="SAPBEXexcGood3 3" xfId="1297"/>
    <cellStyle name="SAPBEXexcGood3 3 2" xfId="1298"/>
    <cellStyle name="SAPBEXexcGood3 3 3" xfId="1299"/>
    <cellStyle name="SAPBEXexcGood3 3 4" xfId="1300"/>
    <cellStyle name="SAPBEXexcGood3 4" xfId="1301"/>
    <cellStyle name="SAPBEXexcGood3 4 2" xfId="1302"/>
    <cellStyle name="SAPBEXexcGood3 4 3" xfId="1303"/>
    <cellStyle name="SAPBEXexcGood3 4 4" xfId="1304"/>
    <cellStyle name="SAPBEXexcGood3 5" xfId="1305"/>
    <cellStyle name="SAPBEXexcGood3 5 2" xfId="1306"/>
    <cellStyle name="SAPBEXexcGood3 5 3" xfId="1307"/>
    <cellStyle name="SAPBEXexcGood3 5 4" xfId="1308"/>
    <cellStyle name="SAPBEXexcGood3 6" xfId="1309"/>
    <cellStyle name="SAPBEXexcGood3 6 2" xfId="1310"/>
    <cellStyle name="SAPBEXexcGood3 6 3" xfId="1311"/>
    <cellStyle name="SAPBEXexcGood3 6 4" xfId="1312"/>
    <cellStyle name="SAPBEXexcGood3 7" xfId="1313"/>
    <cellStyle name="SAPBEXexcGood3 7 2" xfId="1314"/>
    <cellStyle name="SAPBEXexcGood3 7 3" xfId="1315"/>
    <cellStyle name="SAPBEXexcGood3 7 4" xfId="1316"/>
    <cellStyle name="SAPBEXexcGood3 8" xfId="1317"/>
    <cellStyle name="SAPBEXexcGood3 8 2" xfId="1318"/>
    <cellStyle name="SAPBEXexcGood3 8 3" xfId="1319"/>
    <cellStyle name="SAPBEXexcGood3 8 4" xfId="1320"/>
    <cellStyle name="SAPBEXexcGood3 9" xfId="1321"/>
    <cellStyle name="SAPBEXexcGood3 9 2" xfId="1322"/>
    <cellStyle name="SAPBEXexcGood3 9 3" xfId="1323"/>
    <cellStyle name="SAPBEXexcGood3 9 4" xfId="1324"/>
    <cellStyle name="SAPBEXfilterDrill" xfId="1325"/>
    <cellStyle name="SAPBEXfilterItem" xfId="1326"/>
    <cellStyle name="SAPBEXfilterItem 10" xfId="1327"/>
    <cellStyle name="SAPBEXfilterItem 11" xfId="1328"/>
    <cellStyle name="SAPBEXfilterItem 12" xfId="1329"/>
    <cellStyle name="SAPBEXfilterItem 13" xfId="1330"/>
    <cellStyle name="SAPBEXfilterItem 14" xfId="1331"/>
    <cellStyle name="SAPBEXfilterItem 15" xfId="1332"/>
    <cellStyle name="SAPBEXfilterItem 16" xfId="1333"/>
    <cellStyle name="SAPBEXfilterItem 17" xfId="1334"/>
    <cellStyle name="SAPBEXfilterItem 18" xfId="1335"/>
    <cellStyle name="SAPBEXfilterItem 19" xfId="1336"/>
    <cellStyle name="SAPBEXfilterItem 2" xfId="1337"/>
    <cellStyle name="SAPBEXfilterItem 20" xfId="1338"/>
    <cellStyle name="SAPBEXfilterItem 21" xfId="1339"/>
    <cellStyle name="SAPBEXfilterItem 22" xfId="1340"/>
    <cellStyle name="SAPBEXfilterItem 23" xfId="1341"/>
    <cellStyle name="SAPBEXfilterItem 3" xfId="1342"/>
    <cellStyle name="SAPBEXfilterItem 4" xfId="1343"/>
    <cellStyle name="SAPBEXfilterItem 5" xfId="1344"/>
    <cellStyle name="SAPBEXfilterItem 6" xfId="1345"/>
    <cellStyle name="SAPBEXfilterItem 7" xfId="1346"/>
    <cellStyle name="SAPBEXfilterItem 8" xfId="1347"/>
    <cellStyle name="SAPBEXfilterItem 9" xfId="1348"/>
    <cellStyle name="SAPBEXfilterText" xfId="1349"/>
    <cellStyle name="SAPBEXformats" xfId="1350"/>
    <cellStyle name="SAPBEXformats 10" xfId="1351"/>
    <cellStyle name="SAPBEXformats 10 2" xfId="1352"/>
    <cellStyle name="SAPBEXformats 10 3" xfId="1353"/>
    <cellStyle name="SAPBEXformats 10 4" xfId="1354"/>
    <cellStyle name="SAPBEXformats 11" xfId="1355"/>
    <cellStyle name="SAPBEXformats 11 2" xfId="1356"/>
    <cellStyle name="SAPBEXformats 11 3" xfId="1357"/>
    <cellStyle name="SAPBEXformats 11 4" xfId="1358"/>
    <cellStyle name="SAPBEXformats 12" xfId="1359"/>
    <cellStyle name="SAPBEXformats 12 2" xfId="1360"/>
    <cellStyle name="SAPBEXformats 12 3" xfId="1361"/>
    <cellStyle name="SAPBEXformats 12 4" xfId="1362"/>
    <cellStyle name="SAPBEXformats 13" xfId="1363"/>
    <cellStyle name="SAPBEXformats 13 2" xfId="1364"/>
    <cellStyle name="SAPBEXformats 13 3" xfId="1365"/>
    <cellStyle name="SAPBEXformats 13 4" xfId="1366"/>
    <cellStyle name="SAPBEXformats 14" xfId="1367"/>
    <cellStyle name="SAPBEXformats 14 2" xfId="1368"/>
    <cellStyle name="SAPBEXformats 14 3" xfId="1369"/>
    <cellStyle name="SAPBEXformats 14 4" xfId="1370"/>
    <cellStyle name="SAPBEXformats 15" xfId="1371"/>
    <cellStyle name="SAPBEXformats 15 2" xfId="1372"/>
    <cellStyle name="SAPBEXformats 15 3" xfId="1373"/>
    <cellStyle name="SAPBEXformats 15 4" xfId="1374"/>
    <cellStyle name="SAPBEXformats 16" xfId="1375"/>
    <cellStyle name="SAPBEXformats 16 2" xfId="1376"/>
    <cellStyle name="SAPBEXformats 16 3" xfId="1377"/>
    <cellStyle name="SAPBEXformats 16 4" xfId="1378"/>
    <cellStyle name="SAPBEXformats 17" xfId="1379"/>
    <cellStyle name="SAPBEXformats 17 2" xfId="1380"/>
    <cellStyle name="SAPBEXformats 17 3" xfId="1381"/>
    <cellStyle name="SAPBEXformats 17 4" xfId="1382"/>
    <cellStyle name="SAPBEXformats 18" xfId="1383"/>
    <cellStyle name="SAPBEXformats 18 2" xfId="1384"/>
    <cellStyle name="SAPBEXformats 18 3" xfId="1385"/>
    <cellStyle name="SAPBEXformats 18 4" xfId="1386"/>
    <cellStyle name="SAPBEXformats 19" xfId="1387"/>
    <cellStyle name="SAPBEXformats 19 2" xfId="1388"/>
    <cellStyle name="SAPBEXformats 19 3" xfId="1389"/>
    <cellStyle name="SAPBEXformats 19 4" xfId="1390"/>
    <cellStyle name="SAPBEXformats 2" xfId="1391"/>
    <cellStyle name="SAPBEXformats 2 2" xfId="1392"/>
    <cellStyle name="SAPBEXformats 2 3" xfId="1393"/>
    <cellStyle name="SAPBEXformats 2 4" xfId="1394"/>
    <cellStyle name="SAPBEXformats 20" xfId="1395"/>
    <cellStyle name="SAPBEXformats 20 2" xfId="1396"/>
    <cellStyle name="SAPBEXformats 20 3" xfId="1397"/>
    <cellStyle name="SAPBEXformats 20 4" xfId="1398"/>
    <cellStyle name="SAPBEXformats 21" xfId="1399"/>
    <cellStyle name="SAPBEXformats 21 2" xfId="1400"/>
    <cellStyle name="SAPBEXformats 21 3" xfId="1401"/>
    <cellStyle name="SAPBEXformats 21 4" xfId="1402"/>
    <cellStyle name="SAPBEXformats 22" xfId="1403"/>
    <cellStyle name="SAPBEXformats 22 2" xfId="1404"/>
    <cellStyle name="SAPBEXformats 22 3" xfId="1405"/>
    <cellStyle name="SAPBEXformats 22 4" xfId="1406"/>
    <cellStyle name="SAPBEXformats 23" xfId="1407"/>
    <cellStyle name="SAPBEXformats 23 2" xfId="1408"/>
    <cellStyle name="SAPBEXformats 23 3" xfId="1409"/>
    <cellStyle name="SAPBEXformats 23 4" xfId="1410"/>
    <cellStyle name="SAPBEXformats 24" xfId="1411"/>
    <cellStyle name="SAPBEXformats 25" xfId="1412"/>
    <cellStyle name="SAPBEXformats 3" xfId="1413"/>
    <cellStyle name="SAPBEXformats 3 2" xfId="1414"/>
    <cellStyle name="SAPBEXformats 3 3" xfId="1415"/>
    <cellStyle name="SAPBEXformats 3 4" xfId="1416"/>
    <cellStyle name="SAPBEXformats 4" xfId="1417"/>
    <cellStyle name="SAPBEXformats 4 2" xfId="1418"/>
    <cellStyle name="SAPBEXformats 4 3" xfId="1419"/>
    <cellStyle name="SAPBEXformats 4 4" xfId="1420"/>
    <cellStyle name="SAPBEXformats 5" xfId="1421"/>
    <cellStyle name="SAPBEXformats 5 2" xfId="1422"/>
    <cellStyle name="SAPBEXformats 5 3" xfId="1423"/>
    <cellStyle name="SAPBEXformats 5 4" xfId="1424"/>
    <cellStyle name="SAPBEXformats 6" xfId="1425"/>
    <cellStyle name="SAPBEXformats 6 2" xfId="1426"/>
    <cellStyle name="SAPBEXformats 6 3" xfId="1427"/>
    <cellStyle name="SAPBEXformats 6 4" xfId="1428"/>
    <cellStyle name="SAPBEXformats 7" xfId="1429"/>
    <cellStyle name="SAPBEXformats 7 2" xfId="1430"/>
    <cellStyle name="SAPBEXformats 7 3" xfId="1431"/>
    <cellStyle name="SAPBEXformats 7 4" xfId="1432"/>
    <cellStyle name="SAPBEXformats 8" xfId="1433"/>
    <cellStyle name="SAPBEXformats 8 2" xfId="1434"/>
    <cellStyle name="SAPBEXformats 8 3" xfId="1435"/>
    <cellStyle name="SAPBEXformats 8 4" xfId="1436"/>
    <cellStyle name="SAPBEXformats 9" xfId="1437"/>
    <cellStyle name="SAPBEXformats 9 2" xfId="1438"/>
    <cellStyle name="SAPBEXformats 9 3" xfId="1439"/>
    <cellStyle name="SAPBEXformats 9 4" xfId="1440"/>
    <cellStyle name="SAPBEXheaderItem" xfId="1441"/>
    <cellStyle name="SAPBEXheaderItem 10" xfId="1442"/>
    <cellStyle name="SAPBEXheaderItem 11" xfId="1443"/>
    <cellStyle name="SAPBEXheaderItem 12" xfId="1444"/>
    <cellStyle name="SAPBEXheaderItem 13" xfId="1445"/>
    <cellStyle name="SAPBEXheaderItem 14" xfId="1446"/>
    <cellStyle name="SAPBEXheaderItem 15" xfId="1447"/>
    <cellStyle name="SAPBEXheaderItem 16" xfId="1448"/>
    <cellStyle name="SAPBEXheaderItem 17" xfId="1449"/>
    <cellStyle name="SAPBEXheaderItem 18" xfId="1450"/>
    <cellStyle name="SAPBEXheaderItem 19" xfId="1451"/>
    <cellStyle name="SAPBEXheaderItem 2" xfId="1452"/>
    <cellStyle name="SAPBEXheaderItem 20" xfId="1453"/>
    <cellStyle name="SAPBEXheaderItem 21" xfId="1454"/>
    <cellStyle name="SAPBEXheaderItem 22" xfId="1455"/>
    <cellStyle name="SAPBEXheaderItem 23" xfId="1456"/>
    <cellStyle name="SAPBEXheaderItem 3" xfId="1457"/>
    <cellStyle name="SAPBEXheaderItem 4" xfId="1458"/>
    <cellStyle name="SAPBEXheaderItem 5" xfId="1459"/>
    <cellStyle name="SAPBEXheaderItem 6" xfId="1460"/>
    <cellStyle name="SAPBEXheaderItem 7" xfId="1461"/>
    <cellStyle name="SAPBEXheaderItem 8" xfId="1462"/>
    <cellStyle name="SAPBEXheaderItem 9" xfId="1463"/>
    <cellStyle name="SAPBEXheaderText" xfId="1464"/>
    <cellStyle name="SAPBEXheaderText 10" xfId="1465"/>
    <cellStyle name="SAPBEXheaderText 11" xfId="1466"/>
    <cellStyle name="SAPBEXheaderText 12" xfId="1467"/>
    <cellStyle name="SAPBEXheaderText 13" xfId="1468"/>
    <cellStyle name="SAPBEXheaderText 14" xfId="1469"/>
    <cellStyle name="SAPBEXheaderText 15" xfId="1470"/>
    <cellStyle name="SAPBEXheaderText 16" xfId="1471"/>
    <cellStyle name="SAPBEXheaderText 17" xfId="1472"/>
    <cellStyle name="SAPBEXheaderText 18" xfId="1473"/>
    <cellStyle name="SAPBEXheaderText 19" xfId="1474"/>
    <cellStyle name="SAPBEXheaderText 2" xfId="1475"/>
    <cellStyle name="SAPBEXheaderText 20" xfId="1476"/>
    <cellStyle name="SAPBEXheaderText 21" xfId="1477"/>
    <cellStyle name="SAPBEXheaderText 22" xfId="1478"/>
    <cellStyle name="SAPBEXheaderText 23" xfId="1479"/>
    <cellStyle name="SAPBEXheaderText 3" xfId="1480"/>
    <cellStyle name="SAPBEXheaderText 4" xfId="1481"/>
    <cellStyle name="SAPBEXheaderText 5" xfId="1482"/>
    <cellStyle name="SAPBEXheaderText 6" xfId="1483"/>
    <cellStyle name="SAPBEXheaderText 7" xfId="1484"/>
    <cellStyle name="SAPBEXheaderText 8" xfId="1485"/>
    <cellStyle name="SAPBEXheaderText 9" xfId="1486"/>
    <cellStyle name="SAPBEXresData" xfId="1487"/>
    <cellStyle name="SAPBEXresData 10" xfId="1488"/>
    <cellStyle name="SAPBEXresData 10 2" xfId="1489"/>
    <cellStyle name="SAPBEXresData 10 3" xfId="1490"/>
    <cellStyle name="SAPBEXresData 10 4" xfId="1491"/>
    <cellStyle name="SAPBEXresData 11" xfId="1492"/>
    <cellStyle name="SAPBEXresData 11 2" xfId="1493"/>
    <cellStyle name="SAPBEXresData 11 3" xfId="1494"/>
    <cellStyle name="SAPBEXresData 11 4" xfId="1495"/>
    <cellStyle name="SAPBEXresData 12" xfId="1496"/>
    <cellStyle name="SAPBEXresData 12 2" xfId="1497"/>
    <cellStyle name="SAPBEXresData 12 3" xfId="1498"/>
    <cellStyle name="SAPBEXresData 12 4" xfId="1499"/>
    <cellStyle name="SAPBEXresData 13" xfId="1500"/>
    <cellStyle name="SAPBEXresData 13 2" xfId="1501"/>
    <cellStyle name="SAPBEXresData 13 3" xfId="1502"/>
    <cellStyle name="SAPBEXresData 13 4" xfId="1503"/>
    <cellStyle name="SAPBEXresData 14" xfId="1504"/>
    <cellStyle name="SAPBEXresData 14 2" xfId="1505"/>
    <cellStyle name="SAPBEXresData 14 3" xfId="1506"/>
    <cellStyle name="SAPBEXresData 14 4" xfId="1507"/>
    <cellStyle name="SAPBEXresData 15" xfId="1508"/>
    <cellStyle name="SAPBEXresData 15 2" xfId="1509"/>
    <cellStyle name="SAPBEXresData 15 3" xfId="1510"/>
    <cellStyle name="SAPBEXresData 15 4" xfId="1511"/>
    <cellStyle name="SAPBEXresData 16" xfId="1512"/>
    <cellStyle name="SAPBEXresData 16 2" xfId="1513"/>
    <cellStyle name="SAPBEXresData 16 3" xfId="1514"/>
    <cellStyle name="SAPBEXresData 16 4" xfId="1515"/>
    <cellStyle name="SAPBEXresData 17" xfId="1516"/>
    <cellStyle name="SAPBEXresData 17 2" xfId="1517"/>
    <cellStyle name="SAPBEXresData 17 3" xfId="1518"/>
    <cellStyle name="SAPBEXresData 17 4" xfId="1519"/>
    <cellStyle name="SAPBEXresData 18" xfId="1520"/>
    <cellStyle name="SAPBEXresData 18 2" xfId="1521"/>
    <cellStyle name="SAPBEXresData 18 3" xfId="1522"/>
    <cellStyle name="SAPBEXresData 18 4" xfId="1523"/>
    <cellStyle name="SAPBEXresData 19" xfId="1524"/>
    <cellStyle name="SAPBEXresData 19 2" xfId="1525"/>
    <cellStyle name="SAPBEXresData 19 3" xfId="1526"/>
    <cellStyle name="SAPBEXresData 19 4" xfId="1527"/>
    <cellStyle name="SAPBEXresData 2" xfId="1528"/>
    <cellStyle name="SAPBEXresData 2 2" xfId="1529"/>
    <cellStyle name="SAPBEXresData 2 3" xfId="1530"/>
    <cellStyle name="SAPBEXresData 2 4" xfId="1531"/>
    <cellStyle name="SAPBEXresData 20" xfId="1532"/>
    <cellStyle name="SAPBEXresData 20 2" xfId="1533"/>
    <cellStyle name="SAPBEXresData 20 3" xfId="1534"/>
    <cellStyle name="SAPBEXresData 20 4" xfId="1535"/>
    <cellStyle name="SAPBEXresData 21" xfId="1536"/>
    <cellStyle name="SAPBEXresData 21 2" xfId="1537"/>
    <cellStyle name="SAPBEXresData 21 3" xfId="1538"/>
    <cellStyle name="SAPBEXresData 21 4" xfId="1539"/>
    <cellStyle name="SAPBEXresData 22" xfId="1540"/>
    <cellStyle name="SAPBEXresData 22 2" xfId="1541"/>
    <cellStyle name="SAPBEXresData 22 3" xfId="1542"/>
    <cellStyle name="SAPBEXresData 22 4" xfId="1543"/>
    <cellStyle name="SAPBEXresData 23" xfId="1544"/>
    <cellStyle name="SAPBEXresData 23 2" xfId="1545"/>
    <cellStyle name="SAPBEXresData 23 3" xfId="1546"/>
    <cellStyle name="SAPBEXresData 23 4" xfId="1547"/>
    <cellStyle name="SAPBEXresData 24" xfId="1548"/>
    <cellStyle name="SAPBEXresData 25" xfId="1549"/>
    <cellStyle name="SAPBEXresData 3" xfId="1550"/>
    <cellStyle name="SAPBEXresData 3 2" xfId="1551"/>
    <cellStyle name="SAPBEXresData 3 3" xfId="1552"/>
    <cellStyle name="SAPBEXresData 3 4" xfId="1553"/>
    <cellStyle name="SAPBEXresData 4" xfId="1554"/>
    <cellStyle name="SAPBEXresData 4 2" xfId="1555"/>
    <cellStyle name="SAPBEXresData 4 3" xfId="1556"/>
    <cellStyle name="SAPBEXresData 4 4" xfId="1557"/>
    <cellStyle name="SAPBEXresData 5" xfId="1558"/>
    <cellStyle name="SAPBEXresData 5 2" xfId="1559"/>
    <cellStyle name="SAPBEXresData 5 3" xfId="1560"/>
    <cellStyle name="SAPBEXresData 5 4" xfId="1561"/>
    <cellStyle name="SAPBEXresData 6" xfId="1562"/>
    <cellStyle name="SAPBEXresData 6 2" xfId="1563"/>
    <cellStyle name="SAPBEXresData 6 3" xfId="1564"/>
    <cellStyle name="SAPBEXresData 6 4" xfId="1565"/>
    <cellStyle name="SAPBEXresData 7" xfId="1566"/>
    <cellStyle name="SAPBEXresData 7 2" xfId="1567"/>
    <cellStyle name="SAPBEXresData 7 3" xfId="1568"/>
    <cellStyle name="SAPBEXresData 7 4" xfId="1569"/>
    <cellStyle name="SAPBEXresData 8" xfId="1570"/>
    <cellStyle name="SAPBEXresData 8 2" xfId="1571"/>
    <cellStyle name="SAPBEXresData 8 3" xfId="1572"/>
    <cellStyle name="SAPBEXresData 8 4" xfId="1573"/>
    <cellStyle name="SAPBEXresData 9" xfId="1574"/>
    <cellStyle name="SAPBEXresData 9 2" xfId="1575"/>
    <cellStyle name="SAPBEXresData 9 3" xfId="1576"/>
    <cellStyle name="SAPBEXresData 9 4" xfId="1577"/>
    <cellStyle name="SAPBEXresDataEmph" xfId="1578"/>
    <cellStyle name="SAPBEXresDataEmph 10" xfId="1579"/>
    <cellStyle name="SAPBEXresDataEmph 10 2" xfId="1580"/>
    <cellStyle name="SAPBEXresDataEmph 10 3" xfId="1581"/>
    <cellStyle name="SAPBEXresDataEmph 10 4" xfId="1582"/>
    <cellStyle name="SAPBEXresDataEmph 11" xfId="1583"/>
    <cellStyle name="SAPBEXresDataEmph 11 2" xfId="1584"/>
    <cellStyle name="SAPBEXresDataEmph 11 3" xfId="1585"/>
    <cellStyle name="SAPBEXresDataEmph 11 4" xfId="1586"/>
    <cellStyle name="SAPBEXresDataEmph 12" xfId="1587"/>
    <cellStyle name="SAPBEXresDataEmph 12 2" xfId="1588"/>
    <cellStyle name="SAPBEXresDataEmph 12 3" xfId="1589"/>
    <cellStyle name="SAPBEXresDataEmph 12 4" xfId="1590"/>
    <cellStyle name="SAPBEXresDataEmph 13" xfId="1591"/>
    <cellStyle name="SAPBEXresDataEmph 13 2" xfId="1592"/>
    <cellStyle name="SAPBEXresDataEmph 13 3" xfId="1593"/>
    <cellStyle name="SAPBEXresDataEmph 13 4" xfId="1594"/>
    <cellStyle name="SAPBEXresDataEmph 14" xfId="1595"/>
    <cellStyle name="SAPBEXresDataEmph 14 2" xfId="1596"/>
    <cellStyle name="SAPBEXresDataEmph 14 3" xfId="1597"/>
    <cellStyle name="SAPBEXresDataEmph 14 4" xfId="1598"/>
    <cellStyle name="SAPBEXresDataEmph 15" xfId="1599"/>
    <cellStyle name="SAPBEXresDataEmph 15 2" xfId="1600"/>
    <cellStyle name="SAPBEXresDataEmph 15 3" xfId="1601"/>
    <cellStyle name="SAPBEXresDataEmph 15 4" xfId="1602"/>
    <cellStyle name="SAPBEXresDataEmph 16" xfId="1603"/>
    <cellStyle name="SAPBEXresDataEmph 16 2" xfId="1604"/>
    <cellStyle name="SAPBEXresDataEmph 16 3" xfId="1605"/>
    <cellStyle name="SAPBEXresDataEmph 16 4" xfId="1606"/>
    <cellStyle name="SAPBEXresDataEmph 17" xfId="1607"/>
    <cellStyle name="SAPBEXresDataEmph 17 2" xfId="1608"/>
    <cellStyle name="SAPBEXresDataEmph 17 3" xfId="1609"/>
    <cellStyle name="SAPBEXresDataEmph 17 4" xfId="1610"/>
    <cellStyle name="SAPBEXresDataEmph 18" xfId="1611"/>
    <cellStyle name="SAPBEXresDataEmph 18 2" xfId="1612"/>
    <cellStyle name="SAPBEXresDataEmph 18 3" xfId="1613"/>
    <cellStyle name="SAPBEXresDataEmph 18 4" xfId="1614"/>
    <cellStyle name="SAPBEXresDataEmph 19" xfId="1615"/>
    <cellStyle name="SAPBEXresDataEmph 19 2" xfId="1616"/>
    <cellStyle name="SAPBEXresDataEmph 19 3" xfId="1617"/>
    <cellStyle name="SAPBEXresDataEmph 19 4" xfId="1618"/>
    <cellStyle name="SAPBEXresDataEmph 2" xfId="1619"/>
    <cellStyle name="SAPBEXresDataEmph 2 2" xfId="1620"/>
    <cellStyle name="SAPBEXresDataEmph 2 3" xfId="1621"/>
    <cellStyle name="SAPBEXresDataEmph 2 4" xfId="1622"/>
    <cellStyle name="SAPBEXresDataEmph 20" xfId="1623"/>
    <cellStyle name="SAPBEXresDataEmph 20 2" xfId="1624"/>
    <cellStyle name="SAPBEXresDataEmph 20 3" xfId="1625"/>
    <cellStyle name="SAPBEXresDataEmph 20 4" xfId="1626"/>
    <cellStyle name="SAPBEXresDataEmph 21" xfId="1627"/>
    <cellStyle name="SAPBEXresDataEmph 21 2" xfId="1628"/>
    <cellStyle name="SAPBEXresDataEmph 21 3" xfId="1629"/>
    <cellStyle name="SAPBEXresDataEmph 21 4" xfId="1630"/>
    <cellStyle name="SAPBEXresDataEmph 22" xfId="1631"/>
    <cellStyle name="SAPBEXresDataEmph 22 2" xfId="1632"/>
    <cellStyle name="SAPBEXresDataEmph 22 3" xfId="1633"/>
    <cellStyle name="SAPBEXresDataEmph 22 4" xfId="1634"/>
    <cellStyle name="SAPBEXresDataEmph 23" xfId="1635"/>
    <cellStyle name="SAPBEXresDataEmph 23 2" xfId="1636"/>
    <cellStyle name="SAPBEXresDataEmph 23 3" xfId="1637"/>
    <cellStyle name="SAPBEXresDataEmph 23 4" xfId="1638"/>
    <cellStyle name="SAPBEXresDataEmph 24" xfId="1639"/>
    <cellStyle name="SAPBEXresDataEmph 25" xfId="1640"/>
    <cellStyle name="SAPBEXresDataEmph 3" xfId="1641"/>
    <cellStyle name="SAPBEXresDataEmph 3 2" xfId="1642"/>
    <cellStyle name="SAPBEXresDataEmph 3 3" xfId="1643"/>
    <cellStyle name="SAPBEXresDataEmph 3 4" xfId="1644"/>
    <cellStyle name="SAPBEXresDataEmph 4" xfId="1645"/>
    <cellStyle name="SAPBEXresDataEmph 4 2" xfId="1646"/>
    <cellStyle name="SAPBEXresDataEmph 4 3" xfId="1647"/>
    <cellStyle name="SAPBEXresDataEmph 4 4" xfId="1648"/>
    <cellStyle name="SAPBEXresDataEmph 5" xfId="1649"/>
    <cellStyle name="SAPBEXresDataEmph 5 2" xfId="1650"/>
    <cellStyle name="SAPBEXresDataEmph 5 3" xfId="1651"/>
    <cellStyle name="SAPBEXresDataEmph 5 4" xfId="1652"/>
    <cellStyle name="SAPBEXresDataEmph 6" xfId="1653"/>
    <cellStyle name="SAPBEXresDataEmph 6 2" xfId="1654"/>
    <cellStyle name="SAPBEXresDataEmph 6 3" xfId="1655"/>
    <cellStyle name="SAPBEXresDataEmph 6 4" xfId="1656"/>
    <cellStyle name="SAPBEXresDataEmph 7" xfId="1657"/>
    <cellStyle name="SAPBEXresDataEmph 7 2" xfId="1658"/>
    <cellStyle name="SAPBEXresDataEmph 7 3" xfId="1659"/>
    <cellStyle name="SAPBEXresDataEmph 7 4" xfId="1660"/>
    <cellStyle name="SAPBEXresDataEmph 8" xfId="1661"/>
    <cellStyle name="SAPBEXresDataEmph 8 2" xfId="1662"/>
    <cellStyle name="SAPBEXresDataEmph 8 3" xfId="1663"/>
    <cellStyle name="SAPBEXresDataEmph 8 4" xfId="1664"/>
    <cellStyle name="SAPBEXresDataEmph 9" xfId="1665"/>
    <cellStyle name="SAPBEXresDataEmph 9 2" xfId="1666"/>
    <cellStyle name="SAPBEXresDataEmph 9 3" xfId="1667"/>
    <cellStyle name="SAPBEXresDataEmph 9 4" xfId="1668"/>
    <cellStyle name="SAPBEXresItem" xfId="1669"/>
    <cellStyle name="SAPBEXresItem 10" xfId="1670"/>
    <cellStyle name="SAPBEXresItem 10 2" xfId="1671"/>
    <cellStyle name="SAPBEXresItem 10 3" xfId="1672"/>
    <cellStyle name="SAPBEXresItem 10 4" xfId="1673"/>
    <cellStyle name="SAPBEXresItem 11" xfId="1674"/>
    <cellStyle name="SAPBEXresItem 11 2" xfId="1675"/>
    <cellStyle name="SAPBEXresItem 11 3" xfId="1676"/>
    <cellStyle name="SAPBEXresItem 11 4" xfId="1677"/>
    <cellStyle name="SAPBEXresItem 12" xfId="1678"/>
    <cellStyle name="SAPBEXresItem 12 2" xfId="1679"/>
    <cellStyle name="SAPBEXresItem 12 3" xfId="1680"/>
    <cellStyle name="SAPBEXresItem 12 4" xfId="1681"/>
    <cellStyle name="SAPBEXresItem 13" xfId="1682"/>
    <cellStyle name="SAPBEXresItem 13 2" xfId="1683"/>
    <cellStyle name="SAPBEXresItem 13 3" xfId="1684"/>
    <cellStyle name="SAPBEXresItem 13 4" xfId="1685"/>
    <cellStyle name="SAPBEXresItem 14" xfId="1686"/>
    <cellStyle name="SAPBEXresItem 14 2" xfId="1687"/>
    <cellStyle name="SAPBEXresItem 14 3" xfId="1688"/>
    <cellStyle name="SAPBEXresItem 14 4" xfId="1689"/>
    <cellStyle name="SAPBEXresItem 15" xfId="1690"/>
    <cellStyle name="SAPBEXresItem 15 2" xfId="1691"/>
    <cellStyle name="SAPBEXresItem 15 3" xfId="1692"/>
    <cellStyle name="SAPBEXresItem 15 4" xfId="1693"/>
    <cellStyle name="SAPBEXresItem 16" xfId="1694"/>
    <cellStyle name="SAPBEXresItem 16 2" xfId="1695"/>
    <cellStyle name="SAPBEXresItem 16 3" xfId="1696"/>
    <cellStyle name="SAPBEXresItem 16 4" xfId="1697"/>
    <cellStyle name="SAPBEXresItem 17" xfId="1698"/>
    <cellStyle name="SAPBEXresItem 17 2" xfId="1699"/>
    <cellStyle name="SAPBEXresItem 17 3" xfId="1700"/>
    <cellStyle name="SAPBEXresItem 17 4" xfId="1701"/>
    <cellStyle name="SAPBEXresItem 18" xfId="1702"/>
    <cellStyle name="SAPBEXresItem 18 2" xfId="1703"/>
    <cellStyle name="SAPBEXresItem 18 3" xfId="1704"/>
    <cellStyle name="SAPBEXresItem 18 4" xfId="1705"/>
    <cellStyle name="SAPBEXresItem 19" xfId="1706"/>
    <cellStyle name="SAPBEXresItem 19 2" xfId="1707"/>
    <cellStyle name="SAPBEXresItem 19 3" xfId="1708"/>
    <cellStyle name="SAPBEXresItem 19 4" xfId="1709"/>
    <cellStyle name="SAPBEXresItem 2" xfId="1710"/>
    <cellStyle name="SAPBEXresItem 2 2" xfId="1711"/>
    <cellStyle name="SAPBEXresItem 2 3" xfId="1712"/>
    <cellStyle name="SAPBEXresItem 2 4" xfId="1713"/>
    <cellStyle name="SAPBEXresItem 20" xfId="1714"/>
    <cellStyle name="SAPBEXresItem 20 2" xfId="1715"/>
    <cellStyle name="SAPBEXresItem 20 3" xfId="1716"/>
    <cellStyle name="SAPBEXresItem 20 4" xfId="1717"/>
    <cellStyle name="SAPBEXresItem 21" xfId="1718"/>
    <cellStyle name="SAPBEXresItem 21 2" xfId="1719"/>
    <cellStyle name="SAPBEXresItem 21 3" xfId="1720"/>
    <cellStyle name="SAPBEXresItem 21 4" xfId="1721"/>
    <cellStyle name="SAPBEXresItem 22" xfId="1722"/>
    <cellStyle name="SAPBEXresItem 22 2" xfId="1723"/>
    <cellStyle name="SAPBEXresItem 22 3" xfId="1724"/>
    <cellStyle name="SAPBEXresItem 22 4" xfId="1725"/>
    <cellStyle name="SAPBEXresItem 23" xfId="1726"/>
    <cellStyle name="SAPBEXresItem 23 2" xfId="1727"/>
    <cellStyle name="SAPBEXresItem 23 3" xfId="1728"/>
    <cellStyle name="SAPBEXresItem 23 4" xfId="1729"/>
    <cellStyle name="SAPBEXresItem 24" xfId="1730"/>
    <cellStyle name="SAPBEXresItem 25" xfId="1731"/>
    <cellStyle name="SAPBEXresItem 3" xfId="1732"/>
    <cellStyle name="SAPBEXresItem 3 2" xfId="1733"/>
    <cellStyle name="SAPBEXresItem 3 3" xfId="1734"/>
    <cellStyle name="SAPBEXresItem 3 4" xfId="1735"/>
    <cellStyle name="SAPBEXresItem 4" xfId="1736"/>
    <cellStyle name="SAPBEXresItem 4 2" xfId="1737"/>
    <cellStyle name="SAPBEXresItem 4 3" xfId="1738"/>
    <cellStyle name="SAPBEXresItem 4 4" xfId="1739"/>
    <cellStyle name="SAPBEXresItem 5" xfId="1740"/>
    <cellStyle name="SAPBEXresItem 5 2" xfId="1741"/>
    <cellStyle name="SAPBEXresItem 5 3" xfId="1742"/>
    <cellStyle name="SAPBEXresItem 5 4" xfId="1743"/>
    <cellStyle name="SAPBEXresItem 6" xfId="1744"/>
    <cellStyle name="SAPBEXresItem 6 2" xfId="1745"/>
    <cellStyle name="SAPBEXresItem 6 3" xfId="1746"/>
    <cellStyle name="SAPBEXresItem 6 4" xfId="1747"/>
    <cellStyle name="SAPBEXresItem 7" xfId="1748"/>
    <cellStyle name="SAPBEXresItem 7 2" xfId="1749"/>
    <cellStyle name="SAPBEXresItem 7 3" xfId="1750"/>
    <cellStyle name="SAPBEXresItem 7 4" xfId="1751"/>
    <cellStyle name="SAPBEXresItem 8" xfId="1752"/>
    <cellStyle name="SAPBEXresItem 8 2" xfId="1753"/>
    <cellStyle name="SAPBEXresItem 8 3" xfId="1754"/>
    <cellStyle name="SAPBEXresItem 8 4" xfId="1755"/>
    <cellStyle name="SAPBEXresItem 9" xfId="1756"/>
    <cellStyle name="SAPBEXresItem 9 2" xfId="1757"/>
    <cellStyle name="SAPBEXresItem 9 3" xfId="1758"/>
    <cellStyle name="SAPBEXresItem 9 4" xfId="1759"/>
    <cellStyle name="SAPBEXstdData" xfId="1760"/>
    <cellStyle name="SAPBEXstdData 10" xfId="1761"/>
    <cellStyle name="SAPBEXstdData 10 2" xfId="1762"/>
    <cellStyle name="SAPBEXstdData 10 3" xfId="1763"/>
    <cellStyle name="SAPBEXstdData 10 4" xfId="1764"/>
    <cellStyle name="SAPBEXstdData 11" xfId="1765"/>
    <cellStyle name="SAPBEXstdData 11 2" xfId="1766"/>
    <cellStyle name="SAPBEXstdData 11 3" xfId="1767"/>
    <cellStyle name="SAPBEXstdData 11 4" xfId="1768"/>
    <cellStyle name="SAPBEXstdData 12" xfId="1769"/>
    <cellStyle name="SAPBEXstdData 12 2" xfId="1770"/>
    <cellStyle name="SAPBEXstdData 12 3" xfId="1771"/>
    <cellStyle name="SAPBEXstdData 12 4" xfId="1772"/>
    <cellStyle name="SAPBEXstdData 13" xfId="1773"/>
    <cellStyle name="SAPBEXstdData 13 2" xfId="1774"/>
    <cellStyle name="SAPBEXstdData 13 3" xfId="1775"/>
    <cellStyle name="SAPBEXstdData 13 4" xfId="1776"/>
    <cellStyle name="SAPBEXstdData 14" xfId="1777"/>
    <cellStyle name="SAPBEXstdData 14 2" xfId="1778"/>
    <cellStyle name="SAPBEXstdData 14 3" xfId="1779"/>
    <cellStyle name="SAPBEXstdData 14 4" xfId="1780"/>
    <cellStyle name="SAPBEXstdData 15" xfId="1781"/>
    <cellStyle name="SAPBEXstdData 15 2" xfId="1782"/>
    <cellStyle name="SAPBEXstdData 15 3" xfId="1783"/>
    <cellStyle name="SAPBEXstdData 15 4" xfId="1784"/>
    <cellStyle name="SAPBEXstdData 16" xfId="1785"/>
    <cellStyle name="SAPBEXstdData 16 2" xfId="1786"/>
    <cellStyle name="SAPBEXstdData 16 3" xfId="1787"/>
    <cellStyle name="SAPBEXstdData 16 4" xfId="1788"/>
    <cellStyle name="SAPBEXstdData 17" xfId="1789"/>
    <cellStyle name="SAPBEXstdData 17 2" xfId="1790"/>
    <cellStyle name="SAPBEXstdData 17 3" xfId="1791"/>
    <cellStyle name="SAPBEXstdData 17 4" xfId="1792"/>
    <cellStyle name="SAPBEXstdData 18" xfId="1793"/>
    <cellStyle name="SAPBEXstdData 18 2" xfId="1794"/>
    <cellStyle name="SAPBEXstdData 18 3" xfId="1795"/>
    <cellStyle name="SAPBEXstdData 18 4" xfId="1796"/>
    <cellStyle name="SAPBEXstdData 19" xfId="1797"/>
    <cellStyle name="SAPBEXstdData 19 2" xfId="1798"/>
    <cellStyle name="SAPBEXstdData 19 3" xfId="1799"/>
    <cellStyle name="SAPBEXstdData 19 4" xfId="1800"/>
    <cellStyle name="SAPBEXstdData 2" xfId="1801"/>
    <cellStyle name="SAPBEXstdData 2 2" xfId="1802"/>
    <cellStyle name="SAPBEXstdData 2 2 2" xfId="1803"/>
    <cellStyle name="SAPBEXstdData 2 3" xfId="1804"/>
    <cellStyle name="SAPBEXstdData 20" xfId="1805"/>
    <cellStyle name="SAPBEXstdData 20 2" xfId="1806"/>
    <cellStyle name="SAPBEXstdData 20 3" xfId="1807"/>
    <cellStyle name="SAPBEXstdData 20 4" xfId="1808"/>
    <cellStyle name="SAPBEXstdData 21" xfId="1809"/>
    <cellStyle name="SAPBEXstdData 21 2" xfId="1810"/>
    <cellStyle name="SAPBEXstdData 21 3" xfId="1811"/>
    <cellStyle name="SAPBEXstdData 21 4" xfId="1812"/>
    <cellStyle name="SAPBEXstdData 22" xfId="1813"/>
    <cellStyle name="SAPBEXstdData 22 2" xfId="1814"/>
    <cellStyle name="SAPBEXstdData 22 3" xfId="1815"/>
    <cellStyle name="SAPBEXstdData 22 4" xfId="1816"/>
    <cellStyle name="SAPBEXstdData 23" xfId="1817"/>
    <cellStyle name="SAPBEXstdData 23 2" xfId="1818"/>
    <cellStyle name="SAPBEXstdData 23 3" xfId="1819"/>
    <cellStyle name="SAPBEXstdData 23 4" xfId="1820"/>
    <cellStyle name="SAPBEXstdData 24" xfId="1821"/>
    <cellStyle name="SAPBEXstdData 24 2" xfId="1822"/>
    <cellStyle name="SAPBEXstdData 24 3" xfId="1823"/>
    <cellStyle name="SAPBEXstdData 24 4" xfId="1824"/>
    <cellStyle name="SAPBEXstdData 25" xfId="1825"/>
    <cellStyle name="SAPBEXstdData 26" xfId="1826"/>
    <cellStyle name="SAPBEXstdData 27" xfId="1827"/>
    <cellStyle name="SAPBEXstdData 3" xfId="1828"/>
    <cellStyle name="SAPBEXstdData 3 2" xfId="1829"/>
    <cellStyle name="SAPBEXstdData 3 3" xfId="1830"/>
    <cellStyle name="SAPBEXstdData 3 4" xfId="1831"/>
    <cellStyle name="SAPBEXstdData 4" xfId="1832"/>
    <cellStyle name="SAPBEXstdData 4 2" xfId="1833"/>
    <cellStyle name="SAPBEXstdData 4 3" xfId="1834"/>
    <cellStyle name="SAPBEXstdData 4 4" xfId="1835"/>
    <cellStyle name="SAPBEXstdData 5" xfId="1836"/>
    <cellStyle name="SAPBEXstdData 5 2" xfId="1837"/>
    <cellStyle name="SAPBEXstdData 5 3" xfId="1838"/>
    <cellStyle name="SAPBEXstdData 5 4" xfId="1839"/>
    <cellStyle name="SAPBEXstdData 6" xfId="1840"/>
    <cellStyle name="SAPBEXstdData 6 2" xfId="1841"/>
    <cellStyle name="SAPBEXstdData 6 3" xfId="1842"/>
    <cellStyle name="SAPBEXstdData 6 4" xfId="1843"/>
    <cellStyle name="SAPBEXstdData 7" xfId="1844"/>
    <cellStyle name="SAPBEXstdData 7 2" xfId="1845"/>
    <cellStyle name="SAPBEXstdData 7 3" xfId="1846"/>
    <cellStyle name="SAPBEXstdData 7 4" xfId="1847"/>
    <cellStyle name="SAPBEXstdData 8" xfId="1848"/>
    <cellStyle name="SAPBEXstdData 8 2" xfId="1849"/>
    <cellStyle name="SAPBEXstdData 8 3" xfId="1850"/>
    <cellStyle name="SAPBEXstdData 8 4" xfId="1851"/>
    <cellStyle name="SAPBEXstdData 9" xfId="1852"/>
    <cellStyle name="SAPBEXstdData 9 2" xfId="1853"/>
    <cellStyle name="SAPBEXstdData 9 3" xfId="1854"/>
    <cellStyle name="SAPBEXstdData 9 4" xfId="1855"/>
    <cellStyle name="SAPBEXstdDataEmph" xfId="1856"/>
    <cellStyle name="SAPBEXstdDataEmph 10" xfId="1857"/>
    <cellStyle name="SAPBEXstdDataEmph 10 2" xfId="1858"/>
    <cellStyle name="SAPBEXstdDataEmph 10 3" xfId="1859"/>
    <cellStyle name="SAPBEXstdDataEmph 10 4" xfId="1860"/>
    <cellStyle name="SAPBEXstdDataEmph 11" xfId="1861"/>
    <cellStyle name="SAPBEXstdDataEmph 11 2" xfId="1862"/>
    <cellStyle name="SAPBEXstdDataEmph 11 3" xfId="1863"/>
    <cellStyle name="SAPBEXstdDataEmph 11 4" xfId="1864"/>
    <cellStyle name="SAPBEXstdDataEmph 12" xfId="1865"/>
    <cellStyle name="SAPBEXstdDataEmph 12 2" xfId="1866"/>
    <cellStyle name="SAPBEXstdDataEmph 12 3" xfId="1867"/>
    <cellStyle name="SAPBEXstdDataEmph 12 4" xfId="1868"/>
    <cellStyle name="SAPBEXstdDataEmph 13" xfId="1869"/>
    <cellStyle name="SAPBEXstdDataEmph 13 2" xfId="1870"/>
    <cellStyle name="SAPBEXstdDataEmph 13 3" xfId="1871"/>
    <cellStyle name="SAPBEXstdDataEmph 13 4" xfId="1872"/>
    <cellStyle name="SAPBEXstdDataEmph 14" xfId="1873"/>
    <cellStyle name="SAPBEXstdDataEmph 14 2" xfId="1874"/>
    <cellStyle name="SAPBEXstdDataEmph 14 3" xfId="1875"/>
    <cellStyle name="SAPBEXstdDataEmph 14 4" xfId="1876"/>
    <cellStyle name="SAPBEXstdDataEmph 15" xfId="1877"/>
    <cellStyle name="SAPBEXstdDataEmph 15 2" xfId="1878"/>
    <cellStyle name="SAPBEXstdDataEmph 15 3" xfId="1879"/>
    <cellStyle name="SAPBEXstdDataEmph 15 4" xfId="1880"/>
    <cellStyle name="SAPBEXstdDataEmph 16" xfId="1881"/>
    <cellStyle name="SAPBEXstdDataEmph 16 2" xfId="1882"/>
    <cellStyle name="SAPBEXstdDataEmph 16 3" xfId="1883"/>
    <cellStyle name="SAPBEXstdDataEmph 16 4" xfId="1884"/>
    <cellStyle name="SAPBEXstdDataEmph 17" xfId="1885"/>
    <cellStyle name="SAPBEXstdDataEmph 17 2" xfId="1886"/>
    <cellStyle name="SAPBEXstdDataEmph 17 3" xfId="1887"/>
    <cellStyle name="SAPBEXstdDataEmph 17 4" xfId="1888"/>
    <cellStyle name="SAPBEXstdDataEmph 18" xfId="1889"/>
    <cellStyle name="SAPBEXstdDataEmph 18 2" xfId="1890"/>
    <cellStyle name="SAPBEXstdDataEmph 18 3" xfId="1891"/>
    <cellStyle name="SAPBEXstdDataEmph 18 4" xfId="1892"/>
    <cellStyle name="SAPBEXstdDataEmph 19" xfId="1893"/>
    <cellStyle name="SAPBEXstdDataEmph 19 2" xfId="1894"/>
    <cellStyle name="SAPBEXstdDataEmph 19 3" xfId="1895"/>
    <cellStyle name="SAPBEXstdDataEmph 19 4" xfId="1896"/>
    <cellStyle name="SAPBEXstdDataEmph 2" xfId="1897"/>
    <cellStyle name="SAPBEXstdDataEmph 2 2" xfId="1898"/>
    <cellStyle name="SAPBEXstdDataEmph 2 3" xfId="1899"/>
    <cellStyle name="SAPBEXstdDataEmph 2 4" xfId="1900"/>
    <cellStyle name="SAPBEXstdDataEmph 20" xfId="1901"/>
    <cellStyle name="SAPBEXstdDataEmph 20 2" xfId="1902"/>
    <cellStyle name="SAPBEXstdDataEmph 20 3" xfId="1903"/>
    <cellStyle name="SAPBEXstdDataEmph 20 4" xfId="1904"/>
    <cellStyle name="SAPBEXstdDataEmph 21" xfId="1905"/>
    <cellStyle name="SAPBEXstdDataEmph 21 2" xfId="1906"/>
    <cellStyle name="SAPBEXstdDataEmph 21 3" xfId="1907"/>
    <cellStyle name="SAPBEXstdDataEmph 21 4" xfId="1908"/>
    <cellStyle name="SAPBEXstdDataEmph 22" xfId="1909"/>
    <cellStyle name="SAPBEXstdDataEmph 22 2" xfId="1910"/>
    <cellStyle name="SAPBEXstdDataEmph 22 3" xfId="1911"/>
    <cellStyle name="SAPBEXstdDataEmph 22 4" xfId="1912"/>
    <cellStyle name="SAPBEXstdDataEmph 23" xfId="1913"/>
    <cellStyle name="SAPBEXstdDataEmph 23 2" xfId="1914"/>
    <cellStyle name="SAPBEXstdDataEmph 23 3" xfId="1915"/>
    <cellStyle name="SAPBEXstdDataEmph 23 4" xfId="1916"/>
    <cellStyle name="SAPBEXstdDataEmph 24" xfId="1917"/>
    <cellStyle name="SAPBEXstdDataEmph 25" xfId="1918"/>
    <cellStyle name="SAPBEXstdDataEmph 3" xfId="1919"/>
    <cellStyle name="SAPBEXstdDataEmph 3 2" xfId="1920"/>
    <cellStyle name="SAPBEXstdDataEmph 3 3" xfId="1921"/>
    <cellStyle name="SAPBEXstdDataEmph 3 4" xfId="1922"/>
    <cellStyle name="SAPBEXstdDataEmph 4" xfId="1923"/>
    <cellStyle name="SAPBEXstdDataEmph 4 2" xfId="1924"/>
    <cellStyle name="SAPBEXstdDataEmph 4 3" xfId="1925"/>
    <cellStyle name="SAPBEXstdDataEmph 4 4" xfId="1926"/>
    <cellStyle name="SAPBEXstdDataEmph 5" xfId="1927"/>
    <cellStyle name="SAPBEXstdDataEmph 5 2" xfId="1928"/>
    <cellStyle name="SAPBEXstdDataEmph 5 3" xfId="1929"/>
    <cellStyle name="SAPBEXstdDataEmph 5 4" xfId="1930"/>
    <cellStyle name="SAPBEXstdDataEmph 6" xfId="1931"/>
    <cellStyle name="SAPBEXstdDataEmph 6 2" xfId="1932"/>
    <cellStyle name="SAPBEXstdDataEmph 6 3" xfId="1933"/>
    <cellStyle name="SAPBEXstdDataEmph 6 4" xfId="1934"/>
    <cellStyle name="SAPBEXstdDataEmph 7" xfId="1935"/>
    <cellStyle name="SAPBEXstdDataEmph 7 2" xfId="1936"/>
    <cellStyle name="SAPBEXstdDataEmph 7 3" xfId="1937"/>
    <cellStyle name="SAPBEXstdDataEmph 7 4" xfId="1938"/>
    <cellStyle name="SAPBEXstdDataEmph 8" xfId="1939"/>
    <cellStyle name="SAPBEXstdDataEmph 8 2" xfId="1940"/>
    <cellStyle name="SAPBEXstdDataEmph 8 3" xfId="1941"/>
    <cellStyle name="SAPBEXstdDataEmph 8 4" xfId="1942"/>
    <cellStyle name="SAPBEXstdDataEmph 9" xfId="1943"/>
    <cellStyle name="SAPBEXstdDataEmph 9 2" xfId="1944"/>
    <cellStyle name="SAPBEXstdDataEmph 9 3" xfId="1945"/>
    <cellStyle name="SAPBEXstdDataEmph 9 4" xfId="1946"/>
    <cellStyle name="SAPBEXstdItem" xfId="1947"/>
    <cellStyle name="SAPBEXstdItem 10" xfId="1948"/>
    <cellStyle name="SAPBEXstdItem 10 2" xfId="1949"/>
    <cellStyle name="SAPBEXstdItem 10 3" xfId="1950"/>
    <cellStyle name="SAPBEXstdItem 10 4" xfId="1951"/>
    <cellStyle name="SAPBEXstdItem 11" xfId="1952"/>
    <cellStyle name="SAPBEXstdItem 11 2" xfId="1953"/>
    <cellStyle name="SAPBEXstdItem 11 3" xfId="1954"/>
    <cellStyle name="SAPBEXstdItem 11 4" xfId="1955"/>
    <cellStyle name="SAPBEXstdItem 12" xfId="1956"/>
    <cellStyle name="SAPBEXstdItem 12 2" xfId="1957"/>
    <cellStyle name="SAPBEXstdItem 12 3" xfId="1958"/>
    <cellStyle name="SAPBEXstdItem 12 4" xfId="1959"/>
    <cellStyle name="SAPBEXstdItem 13" xfId="1960"/>
    <cellStyle name="SAPBEXstdItem 13 2" xfId="1961"/>
    <cellStyle name="SAPBEXstdItem 13 3" xfId="1962"/>
    <cellStyle name="SAPBEXstdItem 13 4" xfId="1963"/>
    <cellStyle name="SAPBEXstdItem 14" xfId="1964"/>
    <cellStyle name="SAPBEXstdItem 14 2" xfId="1965"/>
    <cellStyle name="SAPBEXstdItem 14 3" xfId="1966"/>
    <cellStyle name="SAPBEXstdItem 14 4" xfId="1967"/>
    <cellStyle name="SAPBEXstdItem 15" xfId="1968"/>
    <cellStyle name="SAPBEXstdItem 15 2" xfId="1969"/>
    <cellStyle name="SAPBEXstdItem 15 3" xfId="1970"/>
    <cellStyle name="SAPBEXstdItem 15 4" xfId="1971"/>
    <cellStyle name="SAPBEXstdItem 16" xfId="1972"/>
    <cellStyle name="SAPBEXstdItem 16 2" xfId="1973"/>
    <cellStyle name="SAPBEXstdItem 16 3" xfId="1974"/>
    <cellStyle name="SAPBEXstdItem 16 4" xfId="1975"/>
    <cellStyle name="SAPBEXstdItem 17" xfId="1976"/>
    <cellStyle name="SAPBEXstdItem 17 2" xfId="1977"/>
    <cellStyle name="SAPBEXstdItem 17 3" xfId="1978"/>
    <cellStyle name="SAPBEXstdItem 17 4" xfId="1979"/>
    <cellStyle name="SAPBEXstdItem 18" xfId="1980"/>
    <cellStyle name="SAPBEXstdItem 18 2" xfId="1981"/>
    <cellStyle name="SAPBEXstdItem 18 3" xfId="1982"/>
    <cellStyle name="SAPBEXstdItem 18 4" xfId="1983"/>
    <cellStyle name="SAPBEXstdItem 19" xfId="1984"/>
    <cellStyle name="SAPBEXstdItem 19 2" xfId="1985"/>
    <cellStyle name="SAPBEXstdItem 19 3" xfId="1986"/>
    <cellStyle name="SAPBEXstdItem 19 4" xfId="1987"/>
    <cellStyle name="SAPBEXstdItem 2" xfId="1988"/>
    <cellStyle name="SAPBEXstdItem 2 2" xfId="1989"/>
    <cellStyle name="SAPBEXstdItem 2 3" xfId="1990"/>
    <cellStyle name="SAPBEXstdItem 2 4" xfId="1991"/>
    <cellStyle name="SAPBEXstdItem 20" xfId="1992"/>
    <cellStyle name="SAPBEXstdItem 20 2" xfId="1993"/>
    <cellStyle name="SAPBEXstdItem 20 3" xfId="1994"/>
    <cellStyle name="SAPBEXstdItem 20 4" xfId="1995"/>
    <cellStyle name="SAPBEXstdItem 21" xfId="1996"/>
    <cellStyle name="SAPBEXstdItem 21 2" xfId="1997"/>
    <cellStyle name="SAPBEXstdItem 21 3" xfId="1998"/>
    <cellStyle name="SAPBEXstdItem 21 4" xfId="1999"/>
    <cellStyle name="SAPBEXstdItem 22" xfId="2000"/>
    <cellStyle name="SAPBEXstdItem 22 2" xfId="2001"/>
    <cellStyle name="SAPBEXstdItem 22 3" xfId="2002"/>
    <cellStyle name="SAPBEXstdItem 22 4" xfId="2003"/>
    <cellStyle name="SAPBEXstdItem 23" xfId="2004"/>
    <cellStyle name="SAPBEXstdItem 23 2" xfId="2005"/>
    <cellStyle name="SAPBEXstdItem 23 3" xfId="2006"/>
    <cellStyle name="SAPBEXstdItem 23 4" xfId="2007"/>
    <cellStyle name="SAPBEXstdItem 24" xfId="2008"/>
    <cellStyle name="SAPBEXstdItem 24 2" xfId="2009"/>
    <cellStyle name="SAPBEXstdItem 25" xfId="2010"/>
    <cellStyle name="SAPBEXstdItem 3" xfId="2011"/>
    <cellStyle name="SAPBEXstdItem 3 2" xfId="2012"/>
    <cellStyle name="SAPBEXstdItem 3 3" xfId="2013"/>
    <cellStyle name="SAPBEXstdItem 3 4" xfId="2014"/>
    <cellStyle name="SAPBEXstdItem 4" xfId="2015"/>
    <cellStyle name="SAPBEXstdItem 4 2" xfId="2016"/>
    <cellStyle name="SAPBEXstdItem 4 3" xfId="2017"/>
    <cellStyle name="SAPBEXstdItem 4 4" xfId="2018"/>
    <cellStyle name="SAPBEXstdItem 5" xfId="2019"/>
    <cellStyle name="SAPBEXstdItem 5 2" xfId="2020"/>
    <cellStyle name="SAPBEXstdItem 5 3" xfId="2021"/>
    <cellStyle name="SAPBEXstdItem 5 4" xfId="2022"/>
    <cellStyle name="SAPBEXstdItem 6" xfId="2023"/>
    <cellStyle name="SAPBEXstdItem 6 2" xfId="2024"/>
    <cellStyle name="SAPBEXstdItem 6 3" xfId="2025"/>
    <cellStyle name="SAPBEXstdItem 6 4" xfId="2026"/>
    <cellStyle name="SAPBEXstdItem 7" xfId="2027"/>
    <cellStyle name="SAPBEXstdItem 7 2" xfId="2028"/>
    <cellStyle name="SAPBEXstdItem 7 3" xfId="2029"/>
    <cellStyle name="SAPBEXstdItem 7 4" xfId="2030"/>
    <cellStyle name="SAPBEXstdItem 8" xfId="2031"/>
    <cellStyle name="SAPBEXstdItem 8 2" xfId="2032"/>
    <cellStyle name="SAPBEXstdItem 8 3" xfId="2033"/>
    <cellStyle name="SAPBEXstdItem 8 4" xfId="2034"/>
    <cellStyle name="SAPBEXstdItem 9" xfId="2035"/>
    <cellStyle name="SAPBEXstdItem 9 2" xfId="2036"/>
    <cellStyle name="SAPBEXstdItem 9 3" xfId="2037"/>
    <cellStyle name="SAPBEXstdItem 9 4" xfId="2038"/>
    <cellStyle name="SAPBEXtitle" xfId="2039"/>
    <cellStyle name="SAPBEXtitle 10" xfId="2040"/>
    <cellStyle name="SAPBEXtitle 10 2" xfId="2041"/>
    <cellStyle name="SAPBEXtitle 10 3" xfId="2042"/>
    <cellStyle name="SAPBEXtitle 10 4" xfId="2043"/>
    <cellStyle name="SAPBEXtitle 11" xfId="2044"/>
    <cellStyle name="SAPBEXtitle 11 2" xfId="2045"/>
    <cellStyle name="SAPBEXtitle 11 3" xfId="2046"/>
    <cellStyle name="SAPBEXtitle 11 4" xfId="2047"/>
    <cellStyle name="SAPBEXtitle 12" xfId="2048"/>
    <cellStyle name="SAPBEXtitle 12 2" xfId="2049"/>
    <cellStyle name="SAPBEXtitle 12 3" xfId="2050"/>
    <cellStyle name="SAPBEXtitle 12 4" xfId="2051"/>
    <cellStyle name="SAPBEXtitle 13" xfId="2052"/>
    <cellStyle name="SAPBEXtitle 13 2" xfId="2053"/>
    <cellStyle name="SAPBEXtitle 13 3" xfId="2054"/>
    <cellStyle name="SAPBEXtitle 13 4" xfId="2055"/>
    <cellStyle name="SAPBEXtitle 14" xfId="2056"/>
    <cellStyle name="SAPBEXtitle 14 2" xfId="2057"/>
    <cellStyle name="SAPBEXtitle 14 3" xfId="2058"/>
    <cellStyle name="SAPBEXtitle 14 4" xfId="2059"/>
    <cellStyle name="SAPBEXtitle 15" xfId="2060"/>
    <cellStyle name="SAPBEXtitle 15 2" xfId="2061"/>
    <cellStyle name="SAPBEXtitle 15 3" xfId="2062"/>
    <cellStyle name="SAPBEXtitle 15 4" xfId="2063"/>
    <cellStyle name="SAPBEXtitle 16" xfId="2064"/>
    <cellStyle name="SAPBEXtitle 16 2" xfId="2065"/>
    <cellStyle name="SAPBEXtitle 16 3" xfId="2066"/>
    <cellStyle name="SAPBEXtitle 16 4" xfId="2067"/>
    <cellStyle name="SAPBEXtitle 17" xfId="2068"/>
    <cellStyle name="SAPBEXtitle 17 2" xfId="2069"/>
    <cellStyle name="SAPBEXtitle 17 3" xfId="2070"/>
    <cellStyle name="SAPBEXtitle 17 4" xfId="2071"/>
    <cellStyle name="SAPBEXtitle 18" xfId="2072"/>
    <cellStyle name="SAPBEXtitle 18 2" xfId="2073"/>
    <cellStyle name="SAPBEXtitle 18 3" xfId="2074"/>
    <cellStyle name="SAPBEXtitle 18 4" xfId="2075"/>
    <cellStyle name="SAPBEXtitle 19" xfId="2076"/>
    <cellStyle name="SAPBEXtitle 19 2" xfId="2077"/>
    <cellStyle name="SAPBEXtitle 19 3" xfId="2078"/>
    <cellStyle name="SAPBEXtitle 19 4" xfId="2079"/>
    <cellStyle name="SAPBEXtitle 2" xfId="2080"/>
    <cellStyle name="SAPBEXtitle 2 2" xfId="2081"/>
    <cellStyle name="SAPBEXtitle 2 3" xfId="2082"/>
    <cellStyle name="SAPBEXtitle 2 4" xfId="2083"/>
    <cellStyle name="SAPBEXtitle 20" xfId="2084"/>
    <cellStyle name="SAPBEXtitle 20 2" xfId="2085"/>
    <cellStyle name="SAPBEXtitle 20 3" xfId="2086"/>
    <cellStyle name="SAPBEXtitle 20 4" xfId="2087"/>
    <cellStyle name="SAPBEXtitle 21" xfId="2088"/>
    <cellStyle name="SAPBEXtitle 21 2" xfId="2089"/>
    <cellStyle name="SAPBEXtitle 21 3" xfId="2090"/>
    <cellStyle name="SAPBEXtitle 21 4" xfId="2091"/>
    <cellStyle name="SAPBEXtitle 22" xfId="2092"/>
    <cellStyle name="SAPBEXtitle 22 2" xfId="2093"/>
    <cellStyle name="SAPBEXtitle 22 3" xfId="2094"/>
    <cellStyle name="SAPBEXtitle 22 4" xfId="2095"/>
    <cellStyle name="SAPBEXtitle 23" xfId="2096"/>
    <cellStyle name="SAPBEXtitle 23 2" xfId="2097"/>
    <cellStyle name="SAPBEXtitle 23 3" xfId="2098"/>
    <cellStyle name="SAPBEXtitle 23 4" xfId="2099"/>
    <cellStyle name="SAPBEXtitle 24" xfId="2100"/>
    <cellStyle name="SAPBEXtitle 25" xfId="2101"/>
    <cellStyle name="SAPBEXtitle 3" xfId="2102"/>
    <cellStyle name="SAPBEXtitle 3 2" xfId="2103"/>
    <cellStyle name="SAPBEXtitle 3 3" xfId="2104"/>
    <cellStyle name="SAPBEXtitle 3 4" xfId="2105"/>
    <cellStyle name="SAPBEXtitle 4" xfId="2106"/>
    <cellStyle name="SAPBEXtitle 4 2" xfId="2107"/>
    <cellStyle name="SAPBEXtitle 4 3" xfId="2108"/>
    <cellStyle name="SAPBEXtitle 4 4" xfId="2109"/>
    <cellStyle name="SAPBEXtitle 5" xfId="2110"/>
    <cellStyle name="SAPBEXtitle 5 2" xfId="2111"/>
    <cellStyle name="SAPBEXtitle 5 3" xfId="2112"/>
    <cellStyle name="SAPBEXtitle 5 4" xfId="2113"/>
    <cellStyle name="SAPBEXtitle 6" xfId="2114"/>
    <cellStyle name="SAPBEXtitle 6 2" xfId="2115"/>
    <cellStyle name="SAPBEXtitle 6 3" xfId="2116"/>
    <cellStyle name="SAPBEXtitle 6 4" xfId="2117"/>
    <cellStyle name="SAPBEXtitle 7" xfId="2118"/>
    <cellStyle name="SAPBEXtitle 7 2" xfId="2119"/>
    <cellStyle name="SAPBEXtitle 7 3" xfId="2120"/>
    <cellStyle name="SAPBEXtitle 7 4" xfId="2121"/>
    <cellStyle name="SAPBEXtitle 8" xfId="2122"/>
    <cellStyle name="SAPBEXtitle 8 2" xfId="2123"/>
    <cellStyle name="SAPBEXtitle 8 3" xfId="2124"/>
    <cellStyle name="SAPBEXtitle 8 4" xfId="2125"/>
    <cellStyle name="SAPBEXtitle 9" xfId="2126"/>
    <cellStyle name="SAPBEXtitle 9 2" xfId="2127"/>
    <cellStyle name="SAPBEXtitle 9 3" xfId="2128"/>
    <cellStyle name="SAPBEXtitle 9 4" xfId="2129"/>
    <cellStyle name="SAPBEXundefined" xfId="2130"/>
    <cellStyle name="SAPBEXundefined 10" xfId="2131"/>
    <cellStyle name="SAPBEXundefined 10 2" xfId="2132"/>
    <cellStyle name="SAPBEXundefined 10 3" xfId="2133"/>
    <cellStyle name="SAPBEXundefined 10 4" xfId="2134"/>
    <cellStyle name="SAPBEXundefined 11" xfId="2135"/>
    <cellStyle name="SAPBEXundefined 11 2" xfId="2136"/>
    <cellStyle name="SAPBEXundefined 11 3" xfId="2137"/>
    <cellStyle name="SAPBEXundefined 11 4" xfId="2138"/>
    <cellStyle name="SAPBEXundefined 12" xfId="2139"/>
    <cellStyle name="SAPBEXundefined 12 2" xfId="2140"/>
    <cellStyle name="SAPBEXundefined 12 3" xfId="2141"/>
    <cellStyle name="SAPBEXundefined 12 4" xfId="2142"/>
    <cellStyle name="SAPBEXundefined 13" xfId="2143"/>
    <cellStyle name="SAPBEXundefined 13 2" xfId="2144"/>
    <cellStyle name="SAPBEXundefined 13 3" xfId="2145"/>
    <cellStyle name="SAPBEXundefined 13 4" xfId="2146"/>
    <cellStyle name="SAPBEXundefined 14" xfId="2147"/>
    <cellStyle name="SAPBEXundefined 14 2" xfId="2148"/>
    <cellStyle name="SAPBEXundefined 14 3" xfId="2149"/>
    <cellStyle name="SAPBEXundefined 14 4" xfId="2150"/>
    <cellStyle name="SAPBEXundefined 15" xfId="2151"/>
    <cellStyle name="SAPBEXundefined 15 2" xfId="2152"/>
    <cellStyle name="SAPBEXundefined 15 3" xfId="2153"/>
    <cellStyle name="SAPBEXundefined 15 4" xfId="2154"/>
    <cellStyle name="SAPBEXundefined 16" xfId="2155"/>
    <cellStyle name="SAPBEXundefined 16 2" xfId="2156"/>
    <cellStyle name="SAPBEXundefined 16 3" xfId="2157"/>
    <cellStyle name="SAPBEXundefined 16 4" xfId="2158"/>
    <cellStyle name="SAPBEXundefined 17" xfId="2159"/>
    <cellStyle name="SAPBEXundefined 17 2" xfId="2160"/>
    <cellStyle name="SAPBEXundefined 17 3" xfId="2161"/>
    <cellStyle name="SAPBEXundefined 17 4" xfId="2162"/>
    <cellStyle name="SAPBEXundefined 18" xfId="2163"/>
    <cellStyle name="SAPBEXundefined 18 2" xfId="2164"/>
    <cellStyle name="SAPBEXundefined 18 3" xfId="2165"/>
    <cellStyle name="SAPBEXundefined 18 4" xfId="2166"/>
    <cellStyle name="SAPBEXundefined 19" xfId="2167"/>
    <cellStyle name="SAPBEXundefined 19 2" xfId="2168"/>
    <cellStyle name="SAPBEXundefined 19 3" xfId="2169"/>
    <cellStyle name="SAPBEXundefined 19 4" xfId="2170"/>
    <cellStyle name="SAPBEXundefined 2" xfId="2171"/>
    <cellStyle name="SAPBEXundefined 2 2" xfId="2172"/>
    <cellStyle name="SAPBEXundefined 2 3" xfId="2173"/>
    <cellStyle name="SAPBEXundefined 2 4" xfId="2174"/>
    <cellStyle name="SAPBEXundefined 20" xfId="2175"/>
    <cellStyle name="SAPBEXundefined 20 2" xfId="2176"/>
    <cellStyle name="SAPBEXundefined 20 3" xfId="2177"/>
    <cellStyle name="SAPBEXundefined 20 4" xfId="2178"/>
    <cellStyle name="SAPBEXundefined 21" xfId="2179"/>
    <cellStyle name="SAPBEXundefined 21 2" xfId="2180"/>
    <cellStyle name="SAPBEXundefined 21 3" xfId="2181"/>
    <cellStyle name="SAPBEXundefined 21 4" xfId="2182"/>
    <cellStyle name="SAPBEXundefined 22" xfId="2183"/>
    <cellStyle name="SAPBEXundefined 22 2" xfId="2184"/>
    <cellStyle name="SAPBEXundefined 22 3" xfId="2185"/>
    <cellStyle name="SAPBEXundefined 22 4" xfId="2186"/>
    <cellStyle name="SAPBEXundefined 23" xfId="2187"/>
    <cellStyle name="SAPBEXundefined 23 2" xfId="2188"/>
    <cellStyle name="SAPBEXundefined 23 3" xfId="2189"/>
    <cellStyle name="SAPBEXundefined 23 4" xfId="2190"/>
    <cellStyle name="SAPBEXundefined 24" xfId="2191"/>
    <cellStyle name="SAPBEXundefined 25" xfId="2192"/>
    <cellStyle name="SAPBEXundefined 3" xfId="2193"/>
    <cellStyle name="SAPBEXundefined 3 2" xfId="2194"/>
    <cellStyle name="SAPBEXundefined 3 3" xfId="2195"/>
    <cellStyle name="SAPBEXundefined 3 4" xfId="2196"/>
    <cellStyle name="SAPBEXundefined 4" xfId="2197"/>
    <cellStyle name="SAPBEXundefined 4 2" xfId="2198"/>
    <cellStyle name="SAPBEXundefined 4 3" xfId="2199"/>
    <cellStyle name="SAPBEXundefined 4 4" xfId="2200"/>
    <cellStyle name="SAPBEXundefined 5" xfId="2201"/>
    <cellStyle name="SAPBEXundefined 5 2" xfId="2202"/>
    <cellStyle name="SAPBEXundefined 5 3" xfId="2203"/>
    <cellStyle name="SAPBEXundefined 5 4" xfId="2204"/>
    <cellStyle name="SAPBEXundefined 6" xfId="2205"/>
    <cellStyle name="SAPBEXundefined 6 2" xfId="2206"/>
    <cellStyle name="SAPBEXundefined 6 3" xfId="2207"/>
    <cellStyle name="SAPBEXundefined 6 4" xfId="2208"/>
    <cellStyle name="SAPBEXundefined 7" xfId="2209"/>
    <cellStyle name="SAPBEXundefined 7 2" xfId="2210"/>
    <cellStyle name="SAPBEXundefined 7 3" xfId="2211"/>
    <cellStyle name="SAPBEXundefined 7 4" xfId="2212"/>
    <cellStyle name="SAPBEXundefined 8" xfId="2213"/>
    <cellStyle name="SAPBEXundefined 8 2" xfId="2214"/>
    <cellStyle name="SAPBEXundefined 8 3" xfId="2215"/>
    <cellStyle name="SAPBEXundefined 8 4" xfId="2216"/>
    <cellStyle name="SAPBEXundefined 9" xfId="2217"/>
    <cellStyle name="SAPBEXundefined 9 2" xfId="2218"/>
    <cellStyle name="SAPBEXundefined 9 3" xfId="2219"/>
    <cellStyle name="SAPBEXundefined 9 4" xfId="2220"/>
    <cellStyle name="Satisfaisant" xfId="2221"/>
    <cellStyle name="Sortie" xfId="2222"/>
    <cellStyle name="Sortie 2" xfId="2223"/>
    <cellStyle name="Sortie 3" xfId="2224"/>
    <cellStyle name="Sortie 4" xfId="2225"/>
    <cellStyle name="Texte explicatif" xfId="2226"/>
    <cellStyle name="Titre" xfId="2227"/>
    <cellStyle name="Titre 1" xfId="2228"/>
    <cellStyle name="Titre 2" xfId="2229"/>
    <cellStyle name="Titre 3" xfId="2230"/>
    <cellStyle name="Titre 4" xfId="2231"/>
    <cellStyle name="Total 2" xfId="2232"/>
    <cellStyle name="Total 2 2" xfId="2233"/>
    <cellStyle name="Total 3" xfId="2234"/>
    <cellStyle name="Total 4" xfId="2235"/>
    <cellStyle name="Valuta (0)_+ 20% PA 819      Analisi AM" xfId="2236"/>
    <cellStyle name="Valuta 2" xfId="14"/>
    <cellStyle name="Valuta 2 2" xfId="2237"/>
    <cellStyle name="Valuta 2 2 2" xfId="2238"/>
    <cellStyle name="Valuta 2 3" xfId="2239"/>
    <cellStyle name="Valuta 2 4" xfId="2240"/>
    <cellStyle name="Valuta 3" xfId="2241"/>
    <cellStyle name="Valuta 3 2" xfId="2242"/>
    <cellStyle name="Valuta 3 3" xfId="2243"/>
    <cellStyle name="Valuta 4" xfId="2244"/>
    <cellStyle name="Valuta 4 2" xfId="2245"/>
    <cellStyle name="Valuta 4 3" xfId="2246"/>
    <cellStyle name="Valuta 5" xfId="2247"/>
    <cellStyle name="Valuta 5 2" xfId="2248"/>
    <cellStyle name="Valuta 6" xfId="2249"/>
    <cellStyle name="Vérification" xfId="2250"/>
    <cellStyle name="Vérification 2" xfId="2251"/>
    <cellStyle name="Vérification 3" xfId="22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J35"/>
  <sheetViews>
    <sheetView workbookViewId="0">
      <selection activeCell="L10" sqref="L10"/>
    </sheetView>
  </sheetViews>
  <sheetFormatPr defaultColWidth="9.109375" defaultRowHeight="14.4" x14ac:dyDescent="0.3"/>
  <cols>
    <col min="1" max="1" width="9.109375" style="5"/>
    <col min="2" max="2" width="69.5546875" style="5" bestFit="1" customWidth="1"/>
    <col min="3" max="3" width="13.33203125" style="5" bestFit="1" customWidth="1"/>
    <col min="4" max="4" width="11.5546875" style="5" bestFit="1" customWidth="1"/>
    <col min="5" max="5" width="11.6640625" style="5" bestFit="1" customWidth="1"/>
    <col min="6" max="6" width="13.44140625" style="5" bestFit="1" customWidth="1"/>
    <col min="7" max="7" width="13.33203125" style="5" bestFit="1" customWidth="1"/>
    <col min="8" max="9" width="11.6640625" style="5" bestFit="1" customWidth="1"/>
    <col min="10" max="10" width="13.33203125" style="5" bestFit="1" customWidth="1"/>
    <col min="11" max="16384" width="9.109375" style="5"/>
  </cols>
  <sheetData>
    <row r="1" spans="1:10" ht="15" customHeight="1" x14ac:dyDescent="0.3">
      <c r="A1" s="105" t="s">
        <v>80</v>
      </c>
      <c r="B1" s="105"/>
      <c r="C1" s="105"/>
      <c r="D1" s="105"/>
      <c r="E1" s="105"/>
      <c r="F1" s="105"/>
      <c r="G1" s="105"/>
      <c r="H1" s="105"/>
      <c r="I1" s="105"/>
    </row>
    <row r="2" spans="1:10" ht="15.75" customHeight="1" x14ac:dyDescent="0.3">
      <c r="A2" s="105"/>
      <c r="B2" s="105"/>
      <c r="C2" s="105"/>
      <c r="D2" s="105"/>
      <c r="E2" s="105"/>
      <c r="F2" s="105"/>
      <c r="G2" s="105"/>
      <c r="H2" s="105"/>
      <c r="I2" s="105"/>
    </row>
    <row r="3" spans="1:10" ht="29.25" customHeight="1" x14ac:dyDescent="0.3">
      <c r="A3" s="104"/>
      <c r="B3" s="104"/>
    </row>
    <row r="4" spans="1:10" x14ac:dyDescent="0.3">
      <c r="A4" s="7" t="s">
        <v>33</v>
      </c>
      <c r="B4" s="7" t="s">
        <v>34</v>
      </c>
      <c r="C4" s="8" t="s">
        <v>8</v>
      </c>
      <c r="D4" s="6" t="s">
        <v>27</v>
      </c>
      <c r="E4" s="6" t="s">
        <v>28</v>
      </c>
      <c r="F4" s="6" t="s">
        <v>29</v>
      </c>
      <c r="G4" s="6" t="s">
        <v>30</v>
      </c>
      <c r="H4" s="6" t="s">
        <v>31</v>
      </c>
      <c r="I4" s="6" t="s">
        <v>32</v>
      </c>
    </row>
    <row r="5" spans="1:10" x14ac:dyDescent="0.3">
      <c r="A5" s="7"/>
      <c r="B5" s="7"/>
      <c r="C5" s="9"/>
    </row>
    <row r="6" spans="1:10" x14ac:dyDescent="0.3">
      <c r="A6" s="10" t="s">
        <v>35</v>
      </c>
      <c r="B6" s="10" t="s">
        <v>36</v>
      </c>
      <c r="C6" s="11">
        <f>C8-C7</f>
        <v>2897271.4135679998</v>
      </c>
      <c r="D6" s="11">
        <f t="shared" ref="D6:I6" si="0">D8-D7</f>
        <v>83095.858943999992</v>
      </c>
      <c r="E6" s="11">
        <f t="shared" si="0"/>
        <v>170206.2432</v>
      </c>
      <c r="F6" s="11">
        <f t="shared" si="0"/>
        <v>1099422.8407679999</v>
      </c>
      <c r="G6" s="11">
        <f t="shared" si="0"/>
        <v>818114.69375999994</v>
      </c>
      <c r="H6" s="11">
        <f t="shared" si="0"/>
        <v>627463.38009600004</v>
      </c>
      <c r="I6" s="11">
        <f t="shared" si="0"/>
        <v>98968.396800000002</v>
      </c>
      <c r="J6" s="24"/>
    </row>
    <row r="7" spans="1:10" x14ac:dyDescent="0.3">
      <c r="A7" s="10" t="s">
        <v>37</v>
      </c>
      <c r="B7" s="10" t="s">
        <v>77</v>
      </c>
      <c r="C7" s="12">
        <f>C8*5.92%</f>
        <v>182311.296432</v>
      </c>
      <c r="D7" s="12">
        <f t="shared" ref="D7:I7" si="1">D8*5.92%</f>
        <v>5228.8210559999998</v>
      </c>
      <c r="E7" s="12">
        <f t="shared" si="1"/>
        <v>10710.256800000001</v>
      </c>
      <c r="F7" s="12">
        <f t="shared" si="1"/>
        <v>69181.369231999997</v>
      </c>
      <c r="G7" s="12">
        <f t="shared" si="1"/>
        <v>51480.006240000002</v>
      </c>
      <c r="H7" s="12">
        <f t="shared" si="1"/>
        <v>39483.239904000002</v>
      </c>
      <c r="I7" s="12">
        <f t="shared" si="1"/>
        <v>6227.6032000000005</v>
      </c>
      <c r="J7" s="24"/>
    </row>
    <row r="8" spans="1:10" x14ac:dyDescent="0.3">
      <c r="A8" s="9"/>
      <c r="B8" s="13" t="s">
        <v>38</v>
      </c>
      <c r="C8" s="14">
        <f>SUM(D8:I8)</f>
        <v>3079582.71</v>
      </c>
      <c r="D8" s="25">
        <v>88324.68</v>
      </c>
      <c r="E8" s="25">
        <v>180916.5</v>
      </c>
      <c r="F8" s="25">
        <v>1168604.21</v>
      </c>
      <c r="G8" s="25">
        <f>667476.01+404237.38/2</f>
        <v>869594.7</v>
      </c>
      <c r="H8" s="25">
        <f>464827.93+404237.38/2</f>
        <v>666946.62</v>
      </c>
      <c r="I8" s="25">
        <v>105196</v>
      </c>
    </row>
    <row r="9" spans="1:10" x14ac:dyDescent="0.3">
      <c r="A9" s="9"/>
      <c r="B9" s="9"/>
      <c r="C9" s="15"/>
      <c r="D9" s="4"/>
      <c r="E9" s="4"/>
      <c r="F9" s="4"/>
      <c r="G9" s="4"/>
      <c r="H9" s="4"/>
      <c r="I9" s="4"/>
    </row>
    <row r="10" spans="1:10" x14ac:dyDescent="0.3">
      <c r="A10" s="7" t="s">
        <v>39</v>
      </c>
      <c r="B10" s="16" t="s">
        <v>40</v>
      </c>
      <c r="C10" s="17"/>
      <c r="D10" s="4"/>
      <c r="E10" s="4"/>
      <c r="F10" s="4"/>
      <c r="G10" s="4"/>
      <c r="H10" s="4"/>
      <c r="I10" s="4"/>
    </row>
    <row r="11" spans="1:10" x14ac:dyDescent="0.3">
      <c r="A11" s="7"/>
      <c r="B11" s="16"/>
      <c r="C11" s="17"/>
      <c r="D11" s="4"/>
      <c r="E11" s="4"/>
      <c r="F11" s="4"/>
      <c r="G11" s="4"/>
      <c r="H11" s="4"/>
      <c r="I11" s="4"/>
    </row>
    <row r="12" spans="1:10" x14ac:dyDescent="0.3">
      <c r="A12" s="10" t="s">
        <v>41</v>
      </c>
      <c r="B12" s="10" t="s">
        <v>79</v>
      </c>
      <c r="C12" s="18">
        <f>100000*C8/(C8+'ACQUA QE'!C8)</f>
        <v>54703.795968801431</v>
      </c>
      <c r="D12" s="4">
        <f>+$C12*D$8/$C$8</f>
        <v>1568.9447982806983</v>
      </c>
      <c r="E12" s="4">
        <f t="shared" ref="E12:I13" si="2">+$C12*E$8/$C$8</f>
        <v>3213.6884231921358</v>
      </c>
      <c r="F12" s="4">
        <f t="shared" si="2"/>
        <v>20758.359911730502</v>
      </c>
      <c r="G12" s="4">
        <f t="shared" si="2"/>
        <v>15446.940551355119</v>
      </c>
      <c r="H12" s="4">
        <f t="shared" si="2"/>
        <v>11847.225828385604</v>
      </c>
      <c r="I12" s="4">
        <f t="shared" si="2"/>
        <v>1868.6364558573703</v>
      </c>
      <c r="J12" s="24"/>
    </row>
    <row r="13" spans="1:10" x14ac:dyDescent="0.3">
      <c r="A13" s="10" t="s">
        <v>42</v>
      </c>
      <c r="B13" s="10" t="s">
        <v>43</v>
      </c>
      <c r="C13" s="11">
        <f>'Spese e consulenze'!C4</f>
        <v>1200</v>
      </c>
      <c r="D13" s="33">
        <f>+$C13*D$8/$C$8</f>
        <v>34.416875914983947</v>
      </c>
      <c r="E13" s="33">
        <f t="shared" si="2"/>
        <v>70.496499183163678</v>
      </c>
      <c r="F13" s="33">
        <f t="shared" si="2"/>
        <v>455.36203572204107</v>
      </c>
      <c r="G13" s="33">
        <f t="shared" si="2"/>
        <v>338.84903841403889</v>
      </c>
      <c r="H13" s="33">
        <f t="shared" si="2"/>
        <v>259.8845426041504</v>
      </c>
      <c r="I13" s="33">
        <f t="shared" si="2"/>
        <v>40.991008161621998</v>
      </c>
    </row>
    <row r="14" spans="1:10" x14ac:dyDescent="0.3">
      <c r="A14" s="10" t="s">
        <v>44</v>
      </c>
      <c r="B14" s="19" t="s">
        <v>82</v>
      </c>
      <c r="C14" s="11">
        <v>65000</v>
      </c>
      <c r="D14" s="33"/>
      <c r="E14" s="33"/>
      <c r="F14" s="33">
        <f>C14</f>
        <v>65000</v>
      </c>
      <c r="G14" s="33"/>
      <c r="H14" s="33"/>
      <c r="I14" s="33"/>
    </row>
    <row r="15" spans="1:10" x14ac:dyDescent="0.3">
      <c r="A15" s="10" t="s">
        <v>46</v>
      </c>
      <c r="B15" s="10" t="s">
        <v>47</v>
      </c>
      <c r="C15" s="15">
        <f>+C8*0.05</f>
        <v>153979.1355</v>
      </c>
      <c r="D15" s="15">
        <f t="shared" ref="D15:I15" si="3">+D8*0.05</f>
        <v>4416.2339999999995</v>
      </c>
      <c r="E15" s="15">
        <f t="shared" si="3"/>
        <v>9045.8250000000007</v>
      </c>
      <c r="F15" s="15">
        <f t="shared" si="3"/>
        <v>58430.210500000001</v>
      </c>
      <c r="G15" s="15">
        <f t="shared" si="3"/>
        <v>43479.735000000001</v>
      </c>
      <c r="H15" s="15">
        <f t="shared" si="3"/>
        <v>33347.330999999998</v>
      </c>
      <c r="I15" s="15">
        <f t="shared" si="3"/>
        <v>5259.8</v>
      </c>
    </row>
    <row r="16" spans="1:10" x14ac:dyDescent="0.3">
      <c r="A16" s="19" t="s">
        <v>48</v>
      </c>
      <c r="B16" s="20" t="s">
        <v>49</v>
      </c>
      <c r="C16" s="11"/>
      <c r="D16" s="33"/>
      <c r="E16" s="33"/>
      <c r="F16" s="33"/>
      <c r="G16" s="33"/>
      <c r="H16" s="33"/>
      <c r="I16" s="33"/>
    </row>
    <row r="17" spans="1:9" x14ac:dyDescent="0.3">
      <c r="A17" s="19" t="s">
        <v>50</v>
      </c>
      <c r="B17" s="20" t="s">
        <v>71</v>
      </c>
      <c r="C17" s="11" t="e">
        <f>+#REF!</f>
        <v>#REF!</v>
      </c>
      <c r="D17" s="33" t="e">
        <f>+$C17*D$8/$C$8</f>
        <v>#REF!</v>
      </c>
      <c r="E17" s="33" t="e">
        <f t="shared" ref="E17:I24" si="4">+$C17*E$8/$C$8</f>
        <v>#REF!</v>
      </c>
      <c r="F17" s="33" t="e">
        <f t="shared" si="4"/>
        <v>#REF!</v>
      </c>
      <c r="G17" s="33" t="e">
        <f t="shared" si="4"/>
        <v>#REF!</v>
      </c>
      <c r="H17" s="33" t="e">
        <f t="shared" si="4"/>
        <v>#REF!</v>
      </c>
      <c r="I17" s="33" t="e">
        <f t="shared" si="4"/>
        <v>#REF!</v>
      </c>
    </row>
    <row r="18" spans="1:9" x14ac:dyDescent="0.3">
      <c r="A18" s="19"/>
      <c r="B18" s="20" t="s">
        <v>72</v>
      </c>
      <c r="C18" s="11" t="e">
        <f>+#REF!</f>
        <v>#REF!</v>
      </c>
      <c r="D18" s="33" t="e">
        <f t="shared" ref="D18:D24" si="5">+$C18*D$8/$C$8</f>
        <v>#REF!</v>
      </c>
      <c r="E18" s="33" t="e">
        <f t="shared" si="4"/>
        <v>#REF!</v>
      </c>
      <c r="F18" s="33" t="e">
        <f t="shared" si="4"/>
        <v>#REF!</v>
      </c>
      <c r="G18" s="33" t="e">
        <f t="shared" si="4"/>
        <v>#REF!</v>
      </c>
      <c r="H18" s="33" t="e">
        <f t="shared" si="4"/>
        <v>#REF!</v>
      </c>
      <c r="I18" s="33" t="e">
        <f t="shared" si="4"/>
        <v>#REF!</v>
      </c>
    </row>
    <row r="19" spans="1:9" x14ac:dyDescent="0.3">
      <c r="A19" s="19"/>
      <c r="B19" s="20" t="s">
        <v>73</v>
      </c>
      <c r="C19" s="11" t="e">
        <f>+#REF!</f>
        <v>#REF!</v>
      </c>
      <c r="D19" s="33" t="e">
        <f t="shared" si="5"/>
        <v>#REF!</v>
      </c>
      <c r="E19" s="33" t="e">
        <f t="shared" si="4"/>
        <v>#REF!</v>
      </c>
      <c r="F19" s="33" t="e">
        <f t="shared" si="4"/>
        <v>#REF!</v>
      </c>
      <c r="G19" s="33" t="e">
        <f t="shared" si="4"/>
        <v>#REF!</v>
      </c>
      <c r="H19" s="33" t="e">
        <f t="shared" si="4"/>
        <v>#REF!</v>
      </c>
      <c r="I19" s="33" t="e">
        <f t="shared" si="4"/>
        <v>#REF!</v>
      </c>
    </row>
    <row r="20" spans="1:9" x14ac:dyDescent="0.3">
      <c r="A20" s="19" t="s">
        <v>51</v>
      </c>
      <c r="B20" s="20" t="s">
        <v>52</v>
      </c>
      <c r="C20" s="34" t="e">
        <f>+#REF!</f>
        <v>#REF!</v>
      </c>
      <c r="D20" s="33" t="e">
        <f t="shared" si="5"/>
        <v>#REF!</v>
      </c>
      <c r="E20" s="33" t="e">
        <f t="shared" si="4"/>
        <v>#REF!</v>
      </c>
      <c r="F20" s="33" t="e">
        <f t="shared" si="4"/>
        <v>#REF!</v>
      </c>
      <c r="G20" s="33" t="e">
        <f t="shared" si="4"/>
        <v>#REF!</v>
      </c>
      <c r="H20" s="33" t="e">
        <f t="shared" si="4"/>
        <v>#REF!</v>
      </c>
      <c r="I20" s="33" t="e">
        <f t="shared" si="4"/>
        <v>#REF!</v>
      </c>
    </row>
    <row r="21" spans="1:9" x14ac:dyDescent="0.3">
      <c r="A21" s="10" t="s">
        <v>53</v>
      </c>
      <c r="B21" s="10" t="s">
        <v>54</v>
      </c>
      <c r="C21" s="34" t="e">
        <f>+#REF!</f>
        <v>#REF!</v>
      </c>
      <c r="D21" s="33" t="e">
        <f t="shared" si="5"/>
        <v>#REF!</v>
      </c>
      <c r="E21" s="33" t="e">
        <f t="shared" si="4"/>
        <v>#REF!</v>
      </c>
      <c r="F21" s="33" t="e">
        <f t="shared" si="4"/>
        <v>#REF!</v>
      </c>
      <c r="G21" s="33" t="e">
        <f t="shared" si="4"/>
        <v>#REF!</v>
      </c>
      <c r="H21" s="33" t="e">
        <f t="shared" si="4"/>
        <v>#REF!</v>
      </c>
      <c r="I21" s="33" t="e">
        <f t="shared" si="4"/>
        <v>#REF!</v>
      </c>
    </row>
    <row r="22" spans="1:9" x14ac:dyDescent="0.3">
      <c r="A22" s="10" t="s">
        <v>55</v>
      </c>
      <c r="B22" s="10" t="s">
        <v>56</v>
      </c>
      <c r="C22" s="34" t="e">
        <f>+#REF!</f>
        <v>#REF!</v>
      </c>
      <c r="D22" s="33" t="e">
        <f t="shared" si="5"/>
        <v>#REF!</v>
      </c>
      <c r="E22" s="33" t="e">
        <f t="shared" si="4"/>
        <v>#REF!</v>
      </c>
      <c r="F22" s="33" t="e">
        <f t="shared" si="4"/>
        <v>#REF!</v>
      </c>
      <c r="G22" s="33" t="e">
        <f t="shared" si="4"/>
        <v>#REF!</v>
      </c>
      <c r="H22" s="33" t="e">
        <f t="shared" si="4"/>
        <v>#REF!</v>
      </c>
      <c r="I22" s="33" t="e">
        <f t="shared" si="4"/>
        <v>#REF!</v>
      </c>
    </row>
    <row r="23" spans="1:9" x14ac:dyDescent="0.3">
      <c r="A23" s="10" t="s">
        <v>57</v>
      </c>
      <c r="B23" s="10" t="s">
        <v>58</v>
      </c>
      <c r="C23" s="11">
        <f>'Spese e consulenze'!C3+'Spese e consulenze'!C5+'Spese e consulenze'!C6+'Spese e consulenze'!C7</f>
        <v>14800</v>
      </c>
      <c r="D23" s="33">
        <f>+$C23*D$8/$C$8</f>
        <v>424.47480295146869</v>
      </c>
      <c r="E23" s="33">
        <f t="shared" si="4"/>
        <v>869.45682325901873</v>
      </c>
      <c r="F23" s="33">
        <f t="shared" si="4"/>
        <v>5616.1317739051728</v>
      </c>
      <c r="G23" s="33">
        <f t="shared" si="4"/>
        <v>4179.1381404398135</v>
      </c>
      <c r="H23" s="33">
        <f t="shared" si="4"/>
        <v>3205.2426921178553</v>
      </c>
      <c r="I23" s="33">
        <f t="shared" si="4"/>
        <v>505.55576732667134</v>
      </c>
    </row>
    <row r="24" spans="1:9" x14ac:dyDescent="0.3">
      <c r="A24" s="10" t="s">
        <v>59</v>
      </c>
      <c r="B24" s="10" t="s">
        <v>60</v>
      </c>
      <c r="C24" s="18">
        <v>18000</v>
      </c>
      <c r="D24" s="4">
        <f t="shared" si="5"/>
        <v>516.2531387247592</v>
      </c>
      <c r="E24" s="4">
        <f t="shared" si="4"/>
        <v>1057.4474877474552</v>
      </c>
      <c r="F24" s="4">
        <f t="shared" si="4"/>
        <v>6830.4305358306156</v>
      </c>
      <c r="G24" s="4">
        <f t="shared" si="4"/>
        <v>5082.7355762105835</v>
      </c>
      <c r="H24" s="4">
        <f t="shared" si="4"/>
        <v>3898.2681390622565</v>
      </c>
      <c r="I24" s="4">
        <f t="shared" si="4"/>
        <v>614.86512242433002</v>
      </c>
    </row>
    <row r="25" spans="1:9" x14ac:dyDescent="0.3">
      <c r="A25" s="10" t="s">
        <v>61</v>
      </c>
      <c r="B25" s="10" t="s">
        <v>62</v>
      </c>
      <c r="C25" s="18" t="e">
        <f>+#REF!</f>
        <v>#REF!</v>
      </c>
      <c r="D25" s="4" t="e">
        <f t="shared" ref="D25:I29" si="6">+$C25*D$8/$C$8</f>
        <v>#REF!</v>
      </c>
      <c r="E25" s="4" t="e">
        <f t="shared" si="6"/>
        <v>#REF!</v>
      </c>
      <c r="F25" s="4" t="e">
        <f t="shared" si="6"/>
        <v>#REF!</v>
      </c>
      <c r="G25" s="4" t="e">
        <f t="shared" si="6"/>
        <v>#REF!</v>
      </c>
      <c r="H25" s="4" t="e">
        <f t="shared" si="6"/>
        <v>#REF!</v>
      </c>
      <c r="I25" s="4" t="e">
        <f t="shared" si="6"/>
        <v>#REF!</v>
      </c>
    </row>
    <row r="26" spans="1:9" x14ac:dyDescent="0.3">
      <c r="A26" s="19" t="s">
        <v>63</v>
      </c>
      <c r="B26" s="19" t="s">
        <v>64</v>
      </c>
      <c r="C26" s="18"/>
      <c r="D26" s="4"/>
      <c r="E26" s="4"/>
      <c r="F26" s="4"/>
      <c r="G26" s="4"/>
      <c r="H26" s="4"/>
      <c r="I26" s="4"/>
    </row>
    <row r="27" spans="1:9" x14ac:dyDescent="0.3">
      <c r="A27" s="19" t="s">
        <v>65</v>
      </c>
      <c r="B27" s="10" t="s">
        <v>66</v>
      </c>
      <c r="C27" s="18" t="e">
        <f>+#REF!</f>
        <v>#REF!</v>
      </c>
      <c r="D27" s="4" t="e">
        <f t="shared" si="6"/>
        <v>#REF!</v>
      </c>
      <c r="E27" s="4" t="e">
        <f t="shared" si="6"/>
        <v>#REF!</v>
      </c>
      <c r="F27" s="4" t="e">
        <f t="shared" si="6"/>
        <v>#REF!</v>
      </c>
      <c r="G27" s="4" t="e">
        <f t="shared" si="6"/>
        <v>#REF!</v>
      </c>
      <c r="H27" s="4" t="e">
        <f t="shared" si="6"/>
        <v>#REF!</v>
      </c>
      <c r="I27" s="4" t="e">
        <f t="shared" si="6"/>
        <v>#REF!</v>
      </c>
    </row>
    <row r="28" spans="1:9" x14ac:dyDescent="0.3">
      <c r="A28" s="10" t="s">
        <v>67</v>
      </c>
      <c r="B28" s="10" t="s">
        <v>68</v>
      </c>
      <c r="C28" s="17">
        <f>(C8+C12+C15)*0.1</f>
        <v>328826.56414688012</v>
      </c>
      <c r="D28" s="4">
        <f t="shared" si="6"/>
        <v>9430.9858798280675</v>
      </c>
      <c r="E28" s="4">
        <f t="shared" si="6"/>
        <v>19317.601342319213</v>
      </c>
      <c r="F28" s="4">
        <f t="shared" si="6"/>
        <v>124779.27804117303</v>
      </c>
      <c r="G28" s="4">
        <f t="shared" si="6"/>
        <v>92852.137555135501</v>
      </c>
      <c r="H28" s="4">
        <f t="shared" si="6"/>
        <v>71214.117682838565</v>
      </c>
      <c r="I28" s="4">
        <f t="shared" si="6"/>
        <v>11232.443645585736</v>
      </c>
    </row>
    <row r="29" spans="1:9" x14ac:dyDescent="0.3">
      <c r="A29" s="10" t="s">
        <v>69</v>
      </c>
      <c r="B29" s="10" t="s">
        <v>84</v>
      </c>
      <c r="C29" s="17" t="e">
        <f>(C13+C14+C17+C18+C19+C20+C21+C22+C24+C25+C26+C23)*0.1</f>
        <v>#REF!</v>
      </c>
      <c r="D29" s="4" t="e">
        <f t="shared" si="6"/>
        <v>#REF!</v>
      </c>
      <c r="E29" s="4" t="e">
        <f t="shared" si="6"/>
        <v>#REF!</v>
      </c>
      <c r="F29" s="4" t="e">
        <f t="shared" si="6"/>
        <v>#REF!</v>
      </c>
      <c r="G29" s="4" t="e">
        <f t="shared" si="6"/>
        <v>#REF!</v>
      </c>
      <c r="H29" s="4" t="e">
        <f t="shared" si="6"/>
        <v>#REF!</v>
      </c>
      <c r="I29" s="4" t="e">
        <f t="shared" si="6"/>
        <v>#REF!</v>
      </c>
    </row>
    <row r="30" spans="1:9" x14ac:dyDescent="0.3">
      <c r="B30" s="9"/>
      <c r="C30" s="22"/>
      <c r="D30" s="30"/>
      <c r="E30" s="30"/>
      <c r="F30" s="30"/>
      <c r="G30" s="30"/>
      <c r="H30" s="30"/>
      <c r="I30" s="30"/>
    </row>
    <row r="31" spans="1:9" x14ac:dyDescent="0.3">
      <c r="B31" s="23" t="s">
        <v>70</v>
      </c>
      <c r="C31" s="31" t="e">
        <f>SUM(C12:C27)</f>
        <v>#REF!</v>
      </c>
      <c r="D31" s="31" t="e">
        <f t="shared" ref="D31:I31" si="7">SUM(D12:D27)</f>
        <v>#REF!</v>
      </c>
      <c r="E31" s="31" t="e">
        <f t="shared" si="7"/>
        <v>#REF!</v>
      </c>
      <c r="F31" s="31" t="e">
        <f t="shared" si="7"/>
        <v>#REF!</v>
      </c>
      <c r="G31" s="31" t="e">
        <f t="shared" si="7"/>
        <v>#REF!</v>
      </c>
      <c r="H31" s="31" t="e">
        <f t="shared" si="7"/>
        <v>#REF!</v>
      </c>
      <c r="I31" s="31" t="e">
        <f t="shared" si="7"/>
        <v>#REF!</v>
      </c>
    </row>
    <row r="33" spans="2:9" x14ac:dyDescent="0.3">
      <c r="B33" s="28" t="s">
        <v>78</v>
      </c>
      <c r="C33" s="29" t="e">
        <f>C8+C31</f>
        <v>#REF!</v>
      </c>
      <c r="D33" s="29" t="e">
        <f t="shared" ref="D33:I33" si="8">D8+D31</f>
        <v>#REF!</v>
      </c>
      <c r="E33" s="29" t="e">
        <f t="shared" si="8"/>
        <v>#REF!</v>
      </c>
      <c r="F33" s="29" t="e">
        <f t="shared" si="8"/>
        <v>#REF!</v>
      </c>
      <c r="G33" s="29" t="e">
        <f t="shared" si="8"/>
        <v>#REF!</v>
      </c>
      <c r="H33" s="29" t="e">
        <f t="shared" si="8"/>
        <v>#REF!</v>
      </c>
      <c r="I33" s="29" t="e">
        <f t="shared" si="8"/>
        <v>#REF!</v>
      </c>
    </row>
    <row r="35" spans="2:9" x14ac:dyDescent="0.3">
      <c r="B35" s="28" t="s">
        <v>83</v>
      </c>
      <c r="C35" s="29" t="e">
        <f>C8+C31+C28+C29</f>
        <v>#REF!</v>
      </c>
      <c r="D35" s="29" t="e">
        <f t="shared" ref="D35:I35" si="9">D8+D31+D28+D29</f>
        <v>#REF!</v>
      </c>
      <c r="E35" s="29" t="e">
        <f t="shared" si="9"/>
        <v>#REF!</v>
      </c>
      <c r="F35" s="29" t="e">
        <f t="shared" si="9"/>
        <v>#REF!</v>
      </c>
      <c r="G35" s="29" t="e">
        <f t="shared" si="9"/>
        <v>#REF!</v>
      </c>
      <c r="H35" s="29" t="e">
        <f t="shared" si="9"/>
        <v>#REF!</v>
      </c>
      <c r="I35" s="29" t="e">
        <f t="shared" si="9"/>
        <v>#REF!</v>
      </c>
    </row>
  </sheetData>
  <mergeCells count="2">
    <mergeCell ref="A3:B3"/>
    <mergeCell ref="A1:I2"/>
  </mergeCells>
  <phoneticPr fontId="0" type="noConversion"/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A1:J35"/>
  <sheetViews>
    <sheetView workbookViewId="0">
      <selection activeCell="L10" sqref="L10"/>
    </sheetView>
  </sheetViews>
  <sheetFormatPr defaultColWidth="9.109375" defaultRowHeight="14.4" x14ac:dyDescent="0.3"/>
  <cols>
    <col min="1" max="1" width="9" style="5" customWidth="1"/>
    <col min="2" max="2" width="69.5546875" style="5" bestFit="1" customWidth="1"/>
    <col min="3" max="3" width="13.33203125" style="5" bestFit="1" customWidth="1"/>
    <col min="4" max="4" width="6.5546875" style="5" bestFit="1" customWidth="1"/>
    <col min="5" max="5" width="11.5546875" style="5" bestFit="1" customWidth="1"/>
    <col min="6" max="6" width="7.6640625" style="5" bestFit="1" customWidth="1"/>
    <col min="7" max="8" width="13.33203125" style="5" bestFit="1" customWidth="1"/>
    <col min="9" max="9" width="11.5546875" style="5" bestFit="1" customWidth="1"/>
    <col min="10" max="10" width="10.5546875" style="5" customWidth="1"/>
    <col min="11" max="16384" width="9.109375" style="5"/>
  </cols>
  <sheetData>
    <row r="1" spans="1:10" ht="15" customHeight="1" x14ac:dyDescent="0.3">
      <c r="A1" s="105" t="str">
        <f>'FOGNA QE'!A1:B2</f>
        <v>POMPAGGIO ACQUE DI FOGNATURA AL DEPURATORE DI CHIAVARI SP1 AURELIA DAL KM 486 AL KM 486+400 CON CONTESTUALE INTERVENTO DI VULNERABILITA' DELLE OPERE ESISTENTI ATTI A MIGLIORARE LA TUTELA DELLA PUBBLICA INCOLUMITA' TRA IL KM 487+940 E IL KM 488+150</v>
      </c>
      <c r="B1" s="105"/>
      <c r="C1" s="105"/>
      <c r="D1" s="105"/>
      <c r="E1" s="105"/>
      <c r="F1" s="105"/>
      <c r="G1" s="105"/>
      <c r="H1" s="105"/>
      <c r="I1" s="105"/>
    </row>
    <row r="2" spans="1:10" ht="18.75" customHeight="1" x14ac:dyDescent="0.3">
      <c r="A2" s="105"/>
      <c r="B2" s="105"/>
      <c r="C2" s="105"/>
      <c r="D2" s="105"/>
      <c r="E2" s="105"/>
      <c r="F2" s="105"/>
      <c r="G2" s="105"/>
      <c r="H2" s="105"/>
      <c r="I2" s="105"/>
    </row>
    <row r="3" spans="1:10" ht="29.25" customHeight="1" x14ac:dyDescent="0.3">
      <c r="A3" s="104" t="s">
        <v>81</v>
      </c>
      <c r="B3" s="104"/>
    </row>
    <row r="4" spans="1:10" x14ac:dyDescent="0.3">
      <c r="A4" s="7" t="s">
        <v>33</v>
      </c>
      <c r="B4" s="7" t="s">
        <v>34</v>
      </c>
      <c r="C4" s="26" t="s">
        <v>8</v>
      </c>
      <c r="D4" s="27" t="s">
        <v>27</v>
      </c>
      <c r="E4" s="27" t="s">
        <v>28</v>
      </c>
      <c r="F4" s="27" t="s">
        <v>29</v>
      </c>
      <c r="G4" s="27" t="s">
        <v>30</v>
      </c>
      <c r="H4" s="27" t="s">
        <v>31</v>
      </c>
      <c r="I4" s="27" t="s">
        <v>32</v>
      </c>
    </row>
    <row r="5" spans="1:10" x14ac:dyDescent="0.3">
      <c r="A5" s="7"/>
      <c r="B5" s="7"/>
      <c r="C5" s="9"/>
    </row>
    <row r="6" spans="1:10" x14ac:dyDescent="0.3">
      <c r="A6" s="10" t="s">
        <v>35</v>
      </c>
      <c r="B6" s="10" t="s">
        <v>36</v>
      </c>
      <c r="C6" s="11">
        <f>C8-C7</f>
        <v>2399018.1075840001</v>
      </c>
      <c r="D6" s="4"/>
      <c r="E6" s="11">
        <f>E8-E7</f>
        <v>170206.2432</v>
      </c>
      <c r="F6" s="4"/>
      <c r="G6" s="11">
        <f>G8-G7</f>
        <v>1125145.827456</v>
      </c>
      <c r="H6" s="11">
        <f>H8-H7</f>
        <v>1004697.6401279999</v>
      </c>
      <c r="I6" s="11">
        <f>I8-I7</f>
        <v>98968.396800000002</v>
      </c>
      <c r="J6" s="24"/>
    </row>
    <row r="7" spans="1:10" x14ac:dyDescent="0.3">
      <c r="A7" s="10" t="s">
        <v>37</v>
      </c>
      <c r="B7" s="10" t="str">
        <f>'FOGNA QE'!B7</f>
        <v>Oneri sicurezza</v>
      </c>
      <c r="C7" s="12">
        <f>C8*5.92%</f>
        <v>150958.622416</v>
      </c>
      <c r="D7" s="4"/>
      <c r="E7" s="12">
        <f>E8*5.92%</f>
        <v>10710.256800000001</v>
      </c>
      <c r="F7" s="4"/>
      <c r="G7" s="12">
        <f>G8*5.92%</f>
        <v>70799.992544000008</v>
      </c>
      <c r="H7" s="12">
        <f>H8*5.92%</f>
        <v>63220.769871999997</v>
      </c>
      <c r="I7" s="12">
        <f>I8*5.92%</f>
        <v>6227.6032000000005</v>
      </c>
      <c r="J7" s="24"/>
    </row>
    <row r="8" spans="1:10" x14ac:dyDescent="0.3">
      <c r="A8" s="9"/>
      <c r="B8" s="13" t="s">
        <v>38</v>
      </c>
      <c r="C8" s="14">
        <f>SUM(D8:I8)</f>
        <v>2549976.73</v>
      </c>
      <c r="D8" s="4">
        <v>0</v>
      </c>
      <c r="E8" s="25">
        <v>180916.5</v>
      </c>
      <c r="F8" s="4">
        <v>0</v>
      </c>
      <c r="G8" s="25">
        <f>287960.82+1815970/2</f>
        <v>1195945.82</v>
      </c>
      <c r="H8" s="25">
        <f>159933.41+1815970/2</f>
        <v>1067918.4099999999</v>
      </c>
      <c r="I8" s="25">
        <v>105196</v>
      </c>
    </row>
    <row r="9" spans="1:10" x14ac:dyDescent="0.3">
      <c r="A9" s="9"/>
      <c r="B9" s="9"/>
      <c r="C9" s="15"/>
      <c r="D9" s="4"/>
      <c r="E9" s="4"/>
      <c r="F9" s="4"/>
      <c r="G9" s="4"/>
      <c r="H9" s="4"/>
      <c r="I9" s="4"/>
    </row>
    <row r="10" spans="1:10" x14ac:dyDescent="0.3">
      <c r="A10" s="7" t="s">
        <v>39</v>
      </c>
      <c r="B10" s="16" t="s">
        <v>40</v>
      </c>
      <c r="C10" s="17"/>
      <c r="D10" s="4"/>
      <c r="E10" s="4"/>
      <c r="F10" s="4"/>
      <c r="G10" s="4"/>
      <c r="H10" s="4"/>
      <c r="I10" s="4"/>
    </row>
    <row r="11" spans="1:10" x14ac:dyDescent="0.3">
      <c r="A11" s="7"/>
      <c r="B11" s="16"/>
      <c r="C11" s="17"/>
      <c r="D11" s="4"/>
      <c r="E11" s="4"/>
      <c r="F11" s="4"/>
      <c r="G11" s="4"/>
      <c r="H11" s="4"/>
      <c r="I11" s="4"/>
    </row>
    <row r="12" spans="1:10" x14ac:dyDescent="0.3">
      <c r="A12" s="10" t="s">
        <v>41</v>
      </c>
      <c r="B12" s="10" t="str">
        <f>'FOGNA QE'!B12</f>
        <v>Somme a disposizione per allacci ENEL, interferenze e mitigazioni ambientali</v>
      </c>
      <c r="C12" s="18">
        <f>100000*C8/(C8+'FOGNA QE'!C8)</f>
        <v>45296.204031198584</v>
      </c>
      <c r="D12" s="4">
        <f t="shared" ref="D12:I12" si="0">+$C12*D$8/$C$8</f>
        <v>0</v>
      </c>
      <c r="E12" s="4">
        <f t="shared" si="0"/>
        <v>3213.6884231921358</v>
      </c>
      <c r="F12" s="4">
        <f t="shared" si="0"/>
        <v>0</v>
      </c>
      <c r="G12" s="4">
        <f t="shared" si="0"/>
        <v>21244.03930265634</v>
      </c>
      <c r="H12" s="4">
        <f t="shared" si="0"/>
        <v>18969.839849492735</v>
      </c>
      <c r="I12" s="4">
        <f t="shared" si="0"/>
        <v>1868.6364558573703</v>
      </c>
      <c r="J12" s="24"/>
    </row>
    <row r="13" spans="1:10" x14ac:dyDescent="0.3">
      <c r="A13" s="10" t="s">
        <v>42</v>
      </c>
      <c r="B13" s="10" t="s">
        <v>43</v>
      </c>
      <c r="C13" s="18"/>
      <c r="D13" s="4"/>
      <c r="E13" s="4"/>
      <c r="F13" s="4"/>
      <c r="G13" s="4"/>
      <c r="H13" s="4"/>
      <c r="I13" s="4"/>
    </row>
    <row r="14" spans="1:10" x14ac:dyDescent="0.3">
      <c r="A14" s="10" t="s">
        <v>44</v>
      </c>
      <c r="B14" s="19" t="s">
        <v>45</v>
      </c>
      <c r="C14" s="18"/>
      <c r="D14" s="4"/>
      <c r="E14" s="4"/>
      <c r="F14" s="4"/>
      <c r="G14" s="4"/>
      <c r="H14" s="4"/>
      <c r="I14" s="4"/>
    </row>
    <row r="15" spans="1:10" x14ac:dyDescent="0.3">
      <c r="A15" s="10" t="s">
        <v>46</v>
      </c>
      <c r="B15" s="10" t="s">
        <v>47</v>
      </c>
      <c r="C15" s="17">
        <f>+C8*0.05</f>
        <v>127498.8365</v>
      </c>
      <c r="D15" s="17">
        <f t="shared" ref="D15:I15" si="1">+D8*0.05</f>
        <v>0</v>
      </c>
      <c r="E15" s="17">
        <f t="shared" si="1"/>
        <v>9045.8250000000007</v>
      </c>
      <c r="F15" s="17">
        <f t="shared" si="1"/>
        <v>0</v>
      </c>
      <c r="G15" s="17">
        <f t="shared" si="1"/>
        <v>59797.291000000005</v>
      </c>
      <c r="H15" s="17">
        <f t="shared" si="1"/>
        <v>53395.9205</v>
      </c>
      <c r="I15" s="17">
        <f t="shared" si="1"/>
        <v>5259.8</v>
      </c>
    </row>
    <row r="16" spans="1:10" x14ac:dyDescent="0.3">
      <c r="A16" s="19" t="s">
        <v>48</v>
      </c>
      <c r="B16" s="20" t="s">
        <v>49</v>
      </c>
      <c r="C16" s="18"/>
      <c r="D16" s="4"/>
      <c r="E16" s="4"/>
      <c r="F16" s="4"/>
      <c r="G16" s="4"/>
      <c r="H16" s="4"/>
      <c r="I16" s="4"/>
    </row>
    <row r="17" spans="1:9" x14ac:dyDescent="0.3">
      <c r="A17" s="19" t="s">
        <v>50</v>
      </c>
      <c r="B17" s="20" t="s">
        <v>71</v>
      </c>
      <c r="C17" s="18">
        <f>+'ACQUA I'!G24</f>
        <v>8456.6640000000007</v>
      </c>
      <c r="D17" s="4">
        <f t="shared" ref="D17:D22" si="2">+$C17*D$8/$C$8</f>
        <v>0</v>
      </c>
      <c r="E17" s="4">
        <f t="shared" ref="E17:I22" si="3">+$C17*E$8/$C$8</f>
        <v>599.98588793239708</v>
      </c>
      <c r="F17" s="4">
        <f t="shared" si="3"/>
        <v>0</v>
      </c>
      <c r="G17" s="4">
        <f t="shared" si="3"/>
        <v>3966.1977472023759</v>
      </c>
      <c r="H17" s="4">
        <f t="shared" si="3"/>
        <v>3541.6116023867562</v>
      </c>
      <c r="I17" s="4">
        <f t="shared" si="3"/>
        <v>348.86876247847175</v>
      </c>
    </row>
    <row r="18" spans="1:9" x14ac:dyDescent="0.3">
      <c r="A18" s="19"/>
      <c r="B18" s="20" t="s">
        <v>72</v>
      </c>
      <c r="C18" s="18">
        <f>+'ACQUA I'!G25</f>
        <v>37730.218000000001</v>
      </c>
      <c r="D18" s="4">
        <f t="shared" si="2"/>
        <v>0</v>
      </c>
      <c r="E18" s="4">
        <f t="shared" si="3"/>
        <v>2676.8946180920639</v>
      </c>
      <c r="F18" s="4">
        <f t="shared" si="3"/>
        <v>0</v>
      </c>
      <c r="G18" s="4">
        <f t="shared" si="3"/>
        <v>17695.571874802466</v>
      </c>
      <c r="H18" s="4">
        <f t="shared" si="3"/>
        <v>15801.240043282032</v>
      </c>
      <c r="I18" s="4">
        <f t="shared" si="3"/>
        <v>1556.5114638234365</v>
      </c>
    </row>
    <row r="19" spans="1:9" x14ac:dyDescent="0.3">
      <c r="A19" s="19"/>
      <c r="B19" s="20" t="s">
        <v>73</v>
      </c>
      <c r="C19" s="18">
        <f>+'ACQUA I'!G26</f>
        <v>26182.735999999997</v>
      </c>
      <c r="D19" s="4">
        <f t="shared" si="2"/>
        <v>0</v>
      </c>
      <c r="E19" s="4">
        <f t="shared" si="3"/>
        <v>1857.6204644596892</v>
      </c>
      <c r="F19" s="4">
        <f t="shared" si="3"/>
        <v>0</v>
      </c>
      <c r="G19" s="4">
        <f t="shared" si="3"/>
        <v>12279.77232379039</v>
      </c>
      <c r="H19" s="4">
        <f t="shared" si="3"/>
        <v>10965.208219201968</v>
      </c>
      <c r="I19" s="4">
        <f t="shared" si="3"/>
        <v>1080.1349925479515</v>
      </c>
    </row>
    <row r="20" spans="1:9" x14ac:dyDescent="0.3">
      <c r="A20" s="19" t="s">
        <v>51</v>
      </c>
      <c r="B20" s="20" t="s">
        <v>52</v>
      </c>
      <c r="C20" s="21">
        <f>+'ACQUA I'!G27</f>
        <v>14595.96</v>
      </c>
      <c r="D20" s="4">
        <f t="shared" si="2"/>
        <v>0</v>
      </c>
      <c r="E20" s="4">
        <f t="shared" si="3"/>
        <v>1035.558468543358</v>
      </c>
      <c r="F20" s="4">
        <f t="shared" si="3"/>
        <v>0</v>
      </c>
      <c r="G20" s="4">
        <f t="shared" si="3"/>
        <v>6845.5437830160899</v>
      </c>
      <c r="H20" s="4">
        <f t="shared" si="3"/>
        <v>6112.720250440716</v>
      </c>
      <c r="I20" s="4">
        <f t="shared" si="3"/>
        <v>602.13749799983464</v>
      </c>
    </row>
    <row r="21" spans="1:9" x14ac:dyDescent="0.3">
      <c r="A21" s="10" t="s">
        <v>53</v>
      </c>
      <c r="B21" s="10" t="s">
        <v>54</v>
      </c>
      <c r="C21" s="21">
        <f>+'ACQUA I'!G28</f>
        <v>90802.65</v>
      </c>
      <c r="D21" s="4">
        <f t="shared" si="2"/>
        <v>0</v>
      </c>
      <c r="E21" s="4">
        <f t="shared" si="3"/>
        <v>6442.2931532888924</v>
      </c>
      <c r="F21" s="4">
        <f t="shared" si="3"/>
        <v>0</v>
      </c>
      <c r="G21" s="4">
        <f t="shared" si="3"/>
        <v>42586.682629226583</v>
      </c>
      <c r="H21" s="4">
        <f t="shared" si="3"/>
        <v>38027.728045889453</v>
      </c>
      <c r="I21" s="4">
        <f t="shared" si="3"/>
        <v>3745.9461715950638</v>
      </c>
    </row>
    <row r="22" spans="1:9" x14ac:dyDescent="0.3">
      <c r="A22" s="10" t="s">
        <v>55</v>
      </c>
      <c r="B22" s="10" t="s">
        <v>56</v>
      </c>
      <c r="C22" s="21">
        <f>+'ACQUA I'!G29</f>
        <v>35227.71</v>
      </c>
      <c r="D22" s="4">
        <f t="shared" si="2"/>
        <v>0</v>
      </c>
      <c r="E22" s="4">
        <f t="shared" si="3"/>
        <v>2499.3459435274926</v>
      </c>
      <c r="F22" s="4">
        <f t="shared" si="3"/>
        <v>0</v>
      </c>
      <c r="G22" s="4">
        <f t="shared" si="3"/>
        <v>16521.889014521399</v>
      </c>
      <c r="H22" s="4">
        <f t="shared" si="3"/>
        <v>14753.201316915978</v>
      </c>
      <c r="I22" s="4">
        <f t="shared" si="3"/>
        <v>1453.2737250351299</v>
      </c>
    </row>
    <row r="23" spans="1:9" x14ac:dyDescent="0.3">
      <c r="A23" s="10" t="s">
        <v>57</v>
      </c>
      <c r="B23" s="10" t="s">
        <v>58</v>
      </c>
      <c r="C23" s="18"/>
      <c r="D23" s="4"/>
      <c r="E23" s="4"/>
      <c r="F23" s="4"/>
      <c r="G23" s="4"/>
      <c r="H23" s="4"/>
      <c r="I23" s="4"/>
    </row>
    <row r="24" spans="1:9" x14ac:dyDescent="0.3">
      <c r="A24" s="10" t="s">
        <v>59</v>
      </c>
      <c r="B24" s="10" t="s">
        <v>60</v>
      </c>
      <c r="C24" s="18"/>
      <c r="D24" s="4"/>
      <c r="E24" s="4"/>
      <c r="F24" s="4"/>
      <c r="G24" s="4"/>
      <c r="H24" s="4"/>
      <c r="I24" s="4"/>
    </row>
    <row r="25" spans="1:9" x14ac:dyDescent="0.3">
      <c r="A25" s="10" t="s">
        <v>61</v>
      </c>
      <c r="B25" s="10" t="s">
        <v>62</v>
      </c>
      <c r="C25" s="18">
        <f>+'ACQUA I'!G30</f>
        <v>6193.34</v>
      </c>
      <c r="D25" s="4">
        <f t="shared" ref="D25:I29" si="4">+$C25*D$8/$C$8</f>
        <v>0</v>
      </c>
      <c r="E25" s="4">
        <f t="shared" si="4"/>
        <v>439.40691023874564</v>
      </c>
      <c r="F25" s="4">
        <f t="shared" si="4"/>
        <v>0</v>
      </c>
      <c r="G25" s="4">
        <f t="shared" si="4"/>
        <v>2904.6928145257234</v>
      </c>
      <c r="H25" s="4">
        <f t="shared" si="4"/>
        <v>2593.7420242220796</v>
      </c>
      <c r="I25" s="4">
        <f t="shared" si="4"/>
        <v>255.49825101345141</v>
      </c>
    </row>
    <row r="26" spans="1:9" x14ac:dyDescent="0.3">
      <c r="A26" s="19" t="s">
        <v>63</v>
      </c>
      <c r="B26" s="19" t="s">
        <v>64</v>
      </c>
      <c r="C26" s="18"/>
      <c r="D26" s="4"/>
      <c r="E26" s="4"/>
      <c r="F26" s="4"/>
      <c r="G26" s="4"/>
      <c r="H26" s="4"/>
      <c r="I26" s="4"/>
    </row>
    <row r="27" spans="1:9" x14ac:dyDescent="0.3">
      <c r="A27" s="19" t="s">
        <v>65</v>
      </c>
      <c r="B27" s="10" t="s">
        <v>66</v>
      </c>
      <c r="C27" s="18"/>
      <c r="D27" s="4">
        <f t="shared" si="4"/>
        <v>0</v>
      </c>
      <c r="E27" s="4">
        <f t="shared" si="4"/>
        <v>0</v>
      </c>
      <c r="F27" s="4">
        <f t="shared" si="4"/>
        <v>0</v>
      </c>
      <c r="G27" s="4">
        <f t="shared" si="4"/>
        <v>0</v>
      </c>
      <c r="H27" s="4">
        <f t="shared" si="4"/>
        <v>0</v>
      </c>
      <c r="I27" s="4">
        <f t="shared" si="4"/>
        <v>0</v>
      </c>
    </row>
    <row r="28" spans="1:9" x14ac:dyDescent="0.3">
      <c r="A28" s="10" t="s">
        <v>67</v>
      </c>
      <c r="B28" s="10" t="s">
        <v>68</v>
      </c>
      <c r="C28" s="17">
        <f>(C8+C12+C15)*0.1</f>
        <v>272277.17705311993</v>
      </c>
      <c r="D28" s="4">
        <f t="shared" si="4"/>
        <v>0</v>
      </c>
      <c r="E28" s="4">
        <f t="shared" si="4"/>
        <v>19317.60134231922</v>
      </c>
      <c r="F28" s="4">
        <f t="shared" si="4"/>
        <v>0</v>
      </c>
      <c r="G28" s="4">
        <f t="shared" si="4"/>
        <v>127698.71503026568</v>
      </c>
      <c r="H28" s="4">
        <f t="shared" si="4"/>
        <v>114028.41703494931</v>
      </c>
      <c r="I28" s="4">
        <f t="shared" si="4"/>
        <v>11232.443645585739</v>
      </c>
    </row>
    <row r="29" spans="1:9" x14ac:dyDescent="0.3">
      <c r="A29" s="10" t="s">
        <v>69</v>
      </c>
      <c r="B29" s="10" t="str">
        <f>'FOGNA QE'!B29</f>
        <v>IVA a percentuale ordinaria (10%) su B2, B3, B5,B6,B7, B8, B9, B10</v>
      </c>
      <c r="C29" s="17">
        <f>(C13+C14+C17+C18+C19+C20+C21+C22+C24+C25+C26+C23)*0.1</f>
        <v>21918.927799999998</v>
      </c>
      <c r="D29" s="4">
        <f t="shared" si="4"/>
        <v>0</v>
      </c>
      <c r="E29" s="4">
        <f t="shared" si="4"/>
        <v>1555.1105446082638</v>
      </c>
      <c r="F29" s="4">
        <f t="shared" si="4"/>
        <v>0</v>
      </c>
      <c r="G29" s="4">
        <f t="shared" si="4"/>
        <v>10280.035018708502</v>
      </c>
      <c r="H29" s="4">
        <f t="shared" si="4"/>
        <v>9179.5451502338983</v>
      </c>
      <c r="I29" s="4">
        <f t="shared" si="4"/>
        <v>904.2370864493339</v>
      </c>
    </row>
    <row r="30" spans="1:9" x14ac:dyDescent="0.3">
      <c r="B30" s="9"/>
      <c r="C30" s="17"/>
      <c r="D30" s="4"/>
      <c r="E30" s="4"/>
      <c r="F30" s="4"/>
      <c r="G30" s="4"/>
      <c r="H30" s="4"/>
      <c r="I30" s="4"/>
    </row>
    <row r="31" spans="1:9" x14ac:dyDescent="0.3">
      <c r="B31" s="23" t="s">
        <v>70</v>
      </c>
      <c r="C31" s="31">
        <f>SUM(C12:C27)</f>
        <v>391984.3185311986</v>
      </c>
      <c r="D31" s="31">
        <f t="shared" ref="D31:I31" si="5">SUM(D12:D27)</f>
        <v>0</v>
      </c>
      <c r="E31" s="31">
        <f t="shared" si="5"/>
        <v>27810.618869274767</v>
      </c>
      <c r="F31" s="31">
        <f t="shared" si="5"/>
        <v>0</v>
      </c>
      <c r="G31" s="31">
        <f t="shared" si="5"/>
        <v>183841.68048974135</v>
      </c>
      <c r="H31" s="31">
        <f t="shared" si="5"/>
        <v>164161.2118518317</v>
      </c>
      <c r="I31" s="31">
        <f t="shared" si="5"/>
        <v>16170.807320350708</v>
      </c>
    </row>
    <row r="33" spans="2:9" x14ac:dyDescent="0.3">
      <c r="B33" s="28" t="s">
        <v>78</v>
      </c>
      <c r="C33" s="29">
        <f>C8+C31</f>
        <v>2941961.0485311984</v>
      </c>
      <c r="D33" s="29">
        <f t="shared" ref="D33:I33" si="6">D8+D31</f>
        <v>0</v>
      </c>
      <c r="E33" s="29">
        <f t="shared" si="6"/>
        <v>208727.11886927477</v>
      </c>
      <c r="F33" s="29">
        <f t="shared" si="6"/>
        <v>0</v>
      </c>
      <c r="G33" s="29">
        <f t="shared" si="6"/>
        <v>1379787.5004897413</v>
      </c>
      <c r="H33" s="29">
        <f t="shared" si="6"/>
        <v>1232079.6218518317</v>
      </c>
      <c r="I33" s="29">
        <f t="shared" si="6"/>
        <v>121366.80732035071</v>
      </c>
    </row>
    <row r="35" spans="2:9" x14ac:dyDescent="0.3">
      <c r="B35" s="28" t="s">
        <v>83</v>
      </c>
      <c r="C35" s="29">
        <f>C8+C31+C28+C29</f>
        <v>3236157.1533843186</v>
      </c>
      <c r="D35" s="29">
        <f t="shared" ref="D35:I35" si="7">D8+D31+D28+D29</f>
        <v>0</v>
      </c>
      <c r="E35" s="29">
        <f t="shared" si="7"/>
        <v>229599.83075620225</v>
      </c>
      <c r="F35" s="29">
        <f t="shared" si="7"/>
        <v>0</v>
      </c>
      <c r="G35" s="29">
        <f t="shared" si="7"/>
        <v>1517766.2505387156</v>
      </c>
      <c r="H35" s="29">
        <f t="shared" si="7"/>
        <v>1355287.584037015</v>
      </c>
      <c r="I35" s="29">
        <f t="shared" si="7"/>
        <v>133503.4880523858</v>
      </c>
    </row>
  </sheetData>
  <mergeCells count="2">
    <mergeCell ref="A3:B3"/>
    <mergeCell ref="A1:I2"/>
  </mergeCells>
  <phoneticPr fontId="0" type="noConversion"/>
  <pageMargins left="0.7" right="0.7" top="0.75" bottom="0.75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H31"/>
  <sheetViews>
    <sheetView topLeftCell="A10" workbookViewId="0">
      <selection activeCell="L10" sqref="L10"/>
    </sheetView>
  </sheetViews>
  <sheetFormatPr defaultRowHeight="14.4" x14ac:dyDescent="0.3"/>
  <cols>
    <col min="1" max="1" width="50.6640625" style="1" customWidth="1"/>
    <col min="2" max="8" width="10.6640625" style="2" customWidth="1"/>
  </cols>
  <sheetData>
    <row r="1" spans="1:8" x14ac:dyDescent="0.3">
      <c r="A1" s="1" t="s">
        <v>74</v>
      </c>
    </row>
    <row r="2" spans="1:8" x14ac:dyDescent="0.3">
      <c r="A2" s="1" t="s">
        <v>75</v>
      </c>
    </row>
    <row r="3" spans="1:8" x14ac:dyDescent="0.3">
      <c r="A3" s="1" t="s">
        <v>0</v>
      </c>
    </row>
    <row r="5" spans="1:8" ht="28.8" x14ac:dyDescent="0.3">
      <c r="A5" s="1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</row>
    <row r="6" spans="1:8" x14ac:dyDescent="0.3">
      <c r="A6" s="1" t="s">
        <v>9</v>
      </c>
      <c r="B6" s="2">
        <v>0</v>
      </c>
      <c r="C6" s="2">
        <v>11272.71</v>
      </c>
      <c r="D6" s="2">
        <v>40863.550000000003</v>
      </c>
      <c r="E6" s="2">
        <v>21136.31</v>
      </c>
      <c r="F6" s="2">
        <v>0</v>
      </c>
      <c r="G6" s="2">
        <v>0</v>
      </c>
      <c r="H6" s="2">
        <f t="shared" ref="H6:H12" si="0">SUM(B6:G6)</f>
        <v>73272.570000000007</v>
      </c>
    </row>
    <row r="7" spans="1:8" x14ac:dyDescent="0.3">
      <c r="A7" s="1" t="s">
        <v>76</v>
      </c>
      <c r="B7" s="2">
        <v>0</v>
      </c>
      <c r="C7" s="2">
        <v>0</v>
      </c>
      <c r="D7" s="2">
        <v>10608.07</v>
      </c>
      <c r="E7" s="2">
        <v>14586.09</v>
      </c>
      <c r="F7" s="2">
        <v>59670.35</v>
      </c>
      <c r="G7" s="2">
        <v>0</v>
      </c>
      <c r="H7" s="2">
        <f t="shared" si="0"/>
        <v>84864.51</v>
      </c>
    </row>
    <row r="8" spans="1:8" x14ac:dyDescent="0.3">
      <c r="A8" s="1" t="s">
        <v>10</v>
      </c>
      <c r="B8" s="2">
        <v>0</v>
      </c>
      <c r="C8" s="2">
        <v>0</v>
      </c>
      <c r="D8" s="2">
        <v>0</v>
      </c>
      <c r="E8" s="2">
        <v>0</v>
      </c>
      <c r="F8" s="2">
        <v>25063.17</v>
      </c>
      <c r="G8" s="2">
        <v>0</v>
      </c>
      <c r="H8" s="2">
        <f t="shared" si="0"/>
        <v>25063.17</v>
      </c>
    </row>
    <row r="9" spans="1:8" x14ac:dyDescent="0.3">
      <c r="A9" s="1" t="s">
        <v>11</v>
      </c>
      <c r="B9" s="2">
        <v>0</v>
      </c>
      <c r="C9" s="2">
        <v>971.05</v>
      </c>
      <c r="D9" s="2">
        <v>3155.95</v>
      </c>
      <c r="E9" s="2">
        <v>2184.88</v>
      </c>
      <c r="F9" s="2">
        <v>6069.13</v>
      </c>
      <c r="G9" s="2">
        <v>0</v>
      </c>
      <c r="H9" s="2">
        <f t="shared" si="0"/>
        <v>12381.01</v>
      </c>
    </row>
    <row r="10" spans="1:8" x14ac:dyDescent="0.3">
      <c r="A10" s="1" t="s">
        <v>12</v>
      </c>
      <c r="B10" s="2">
        <v>0</v>
      </c>
      <c r="C10" s="2">
        <v>0</v>
      </c>
      <c r="D10" s="2">
        <v>0</v>
      </c>
      <c r="E10" s="2">
        <v>21136.36</v>
      </c>
      <c r="F10" s="2">
        <v>35227.71</v>
      </c>
      <c r="G10" s="2">
        <v>0</v>
      </c>
      <c r="H10" s="2">
        <f t="shared" si="0"/>
        <v>56364.07</v>
      </c>
    </row>
    <row r="11" spans="1:8" x14ac:dyDescent="0.3">
      <c r="A11" s="1" t="s">
        <v>13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4979.09</v>
      </c>
      <c r="H11" s="2">
        <f t="shared" si="0"/>
        <v>4979.09</v>
      </c>
    </row>
    <row r="12" spans="1:8" x14ac:dyDescent="0.3">
      <c r="A12" s="1" t="s">
        <v>14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1214.25</v>
      </c>
      <c r="H12" s="2">
        <f t="shared" si="0"/>
        <v>1214.25</v>
      </c>
    </row>
    <row r="14" spans="1:8" x14ac:dyDescent="0.3">
      <c r="A14" s="1" t="s">
        <v>8</v>
      </c>
      <c r="B14" s="2">
        <v>0</v>
      </c>
      <c r="C14" s="2">
        <v>12243.76</v>
      </c>
      <c r="D14" s="2">
        <v>54627.57</v>
      </c>
      <c r="E14" s="2">
        <v>59043.64</v>
      </c>
      <c r="F14" s="2">
        <v>126030.36</v>
      </c>
      <c r="G14" s="2">
        <v>6193.34</v>
      </c>
      <c r="H14" s="2">
        <f>SUM(B14:G14)</f>
        <v>258138.67</v>
      </c>
    </row>
    <row r="23" spans="1:7" ht="28.8" x14ac:dyDescent="0.3">
      <c r="B23" s="2" t="s">
        <v>16</v>
      </c>
      <c r="C23" s="2" t="s">
        <v>17</v>
      </c>
      <c r="D23" s="2" t="s">
        <v>8</v>
      </c>
      <c r="E23" s="2" t="s">
        <v>25</v>
      </c>
      <c r="F23" s="2" t="s">
        <v>26</v>
      </c>
      <c r="G23" s="2" t="s">
        <v>8</v>
      </c>
    </row>
    <row r="24" spans="1:7" x14ac:dyDescent="0.3">
      <c r="A24" s="1" t="s">
        <v>15</v>
      </c>
      <c r="B24" s="2">
        <f>+'ACQUA II'!C14</f>
        <v>9467.74</v>
      </c>
      <c r="C24" s="2">
        <f>+C14-B24</f>
        <v>2776.0200000000004</v>
      </c>
      <c r="D24" s="2">
        <f>SUM(B24:C24)</f>
        <v>12243.76</v>
      </c>
      <c r="E24" s="3">
        <v>0.4</v>
      </c>
      <c r="F24" s="2">
        <f>+B24*E24</f>
        <v>3787.096</v>
      </c>
      <c r="G24" s="2">
        <f>+D24-F24</f>
        <v>8456.6640000000007</v>
      </c>
    </row>
    <row r="25" spans="1:7" x14ac:dyDescent="0.3">
      <c r="A25" s="1" t="s">
        <v>18</v>
      </c>
      <c r="B25" s="2">
        <f>+'ACQUA II'!D14</f>
        <v>42243.38</v>
      </c>
      <c r="C25" s="2">
        <f>+D14-B25</f>
        <v>12384.190000000002</v>
      </c>
      <c r="D25" s="2">
        <f t="shared" ref="D25:D31" si="1">SUM(B25:C25)</f>
        <v>54627.57</v>
      </c>
      <c r="E25" s="3">
        <v>0.4</v>
      </c>
      <c r="F25" s="2">
        <f t="shared" ref="F25:F31" si="2">+B25*E25</f>
        <v>16897.351999999999</v>
      </c>
      <c r="G25" s="2">
        <f t="shared" ref="G25:G31" si="3">+D25-F25</f>
        <v>37730.218000000001</v>
      </c>
    </row>
    <row r="26" spans="1:7" x14ac:dyDescent="0.3">
      <c r="A26" s="1" t="s">
        <v>19</v>
      </c>
      <c r="B26" s="2">
        <f>+'ACQUA II'!E14-'ACQUA II'!E10</f>
        <v>29311.360000000001</v>
      </c>
      <c r="C26" s="2">
        <f>+E14-B26-E10</f>
        <v>8595.9199999999983</v>
      </c>
      <c r="D26" s="2">
        <f t="shared" si="1"/>
        <v>37907.279999999999</v>
      </c>
      <c r="E26" s="3">
        <v>0.4</v>
      </c>
      <c r="F26" s="2">
        <f t="shared" si="2"/>
        <v>11724.544000000002</v>
      </c>
      <c r="G26" s="2">
        <f t="shared" si="3"/>
        <v>26182.735999999997</v>
      </c>
    </row>
    <row r="27" spans="1:7" x14ac:dyDescent="0.3">
      <c r="A27" s="1" t="s">
        <v>20</v>
      </c>
      <c r="B27" s="2">
        <f>+'ACQUA II'!E10</f>
        <v>16351</v>
      </c>
      <c r="C27" s="2">
        <f>+E10-B27</f>
        <v>4785.3600000000006</v>
      </c>
      <c r="D27" s="2">
        <f t="shared" si="1"/>
        <v>21136.36</v>
      </c>
      <c r="E27" s="3">
        <v>0.4</v>
      </c>
      <c r="F27" s="2">
        <f t="shared" si="2"/>
        <v>6540.4000000000005</v>
      </c>
      <c r="G27" s="2">
        <f t="shared" si="3"/>
        <v>14595.96</v>
      </c>
    </row>
    <row r="28" spans="1:7" x14ac:dyDescent="0.3">
      <c r="A28" s="1" t="s">
        <v>21</v>
      </c>
      <c r="B28" s="2">
        <f>+'ACQUA II'!F14-'ACQUA II'!F10</f>
        <v>70091.490000000005</v>
      </c>
      <c r="C28" s="2">
        <f>+F14-F10-B28</f>
        <v>20711.159999999989</v>
      </c>
      <c r="D28" s="2">
        <f t="shared" si="1"/>
        <v>90802.65</v>
      </c>
      <c r="E28" s="3">
        <v>0</v>
      </c>
      <c r="F28" s="2">
        <f t="shared" si="2"/>
        <v>0</v>
      </c>
      <c r="G28" s="2">
        <f t="shared" si="3"/>
        <v>90802.65</v>
      </c>
    </row>
    <row r="29" spans="1:7" x14ac:dyDescent="0.3">
      <c r="A29" s="1" t="s">
        <v>22</v>
      </c>
      <c r="B29" s="2">
        <f>+'ACQUA II'!F10</f>
        <v>27252</v>
      </c>
      <c r="C29" s="2">
        <f>+F10-B29</f>
        <v>7975.7099999999991</v>
      </c>
      <c r="D29" s="2">
        <f t="shared" si="1"/>
        <v>35227.71</v>
      </c>
      <c r="E29" s="3">
        <v>0</v>
      </c>
      <c r="F29" s="2">
        <f t="shared" si="2"/>
        <v>0</v>
      </c>
      <c r="G29" s="2">
        <f t="shared" si="3"/>
        <v>35227.71</v>
      </c>
    </row>
    <row r="30" spans="1:7" x14ac:dyDescent="0.3">
      <c r="A30" s="1" t="s">
        <v>23</v>
      </c>
      <c r="B30" s="2">
        <f>+'ACQUA II'!G11+'ACQUA II'!G12</f>
        <v>4764.1100000000006</v>
      </c>
      <c r="C30" s="2">
        <f>+G13+G14+G15+G16-B30</f>
        <v>1429.2299999999996</v>
      </c>
      <c r="D30" s="2">
        <f t="shared" si="1"/>
        <v>6193.34</v>
      </c>
      <c r="E30" s="3">
        <v>0</v>
      </c>
      <c r="F30" s="2">
        <f t="shared" si="2"/>
        <v>0</v>
      </c>
      <c r="G30" s="2">
        <f t="shared" si="3"/>
        <v>6193.34</v>
      </c>
    </row>
    <row r="31" spans="1:7" x14ac:dyDescent="0.3">
      <c r="A31" s="1" t="s">
        <v>24</v>
      </c>
      <c r="B31" s="2">
        <f>+H17</f>
        <v>0</v>
      </c>
      <c r="C31" s="2">
        <v>0</v>
      </c>
      <c r="D31" s="2">
        <f t="shared" si="1"/>
        <v>0</v>
      </c>
      <c r="E31" s="3">
        <v>0</v>
      </c>
      <c r="F31" s="2">
        <f t="shared" si="2"/>
        <v>0</v>
      </c>
      <c r="G31" s="2">
        <f t="shared" si="3"/>
        <v>0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2:H14"/>
  <sheetViews>
    <sheetView workbookViewId="0">
      <selection activeCell="L10" sqref="L10"/>
    </sheetView>
  </sheetViews>
  <sheetFormatPr defaultRowHeight="14.4" x14ac:dyDescent="0.3"/>
  <cols>
    <col min="1" max="1" width="46.44140625" customWidth="1"/>
    <col min="8" max="8" width="14.5546875" customWidth="1"/>
  </cols>
  <sheetData>
    <row r="2" spans="1:8" x14ac:dyDescent="0.3">
      <c r="A2" s="1" t="s">
        <v>75</v>
      </c>
    </row>
    <row r="3" spans="1:8" x14ac:dyDescent="0.3">
      <c r="A3" s="1" t="s">
        <v>0</v>
      </c>
    </row>
    <row r="5" spans="1:8" ht="43.2" x14ac:dyDescent="0.3">
      <c r="A5" s="1" t="s">
        <v>1</v>
      </c>
      <c r="B5" s="2" t="s">
        <v>2</v>
      </c>
      <c r="C5" s="2" t="s">
        <v>3</v>
      </c>
      <c r="D5" s="2" t="s">
        <v>4</v>
      </c>
      <c r="E5" s="2" t="s">
        <v>5</v>
      </c>
      <c r="F5" s="2" t="s">
        <v>6</v>
      </c>
      <c r="G5" s="2" t="s">
        <v>7</v>
      </c>
      <c r="H5" s="2" t="s">
        <v>8</v>
      </c>
    </row>
    <row r="6" spans="1:8" x14ac:dyDescent="0.3">
      <c r="A6" s="1" t="s">
        <v>9</v>
      </c>
      <c r="B6" s="2">
        <v>0</v>
      </c>
      <c r="C6" s="2">
        <v>8720.52</v>
      </c>
      <c r="D6" s="2">
        <v>31611.86</v>
      </c>
      <c r="E6" s="2">
        <v>16350.96</v>
      </c>
      <c r="F6" s="2">
        <v>0</v>
      </c>
      <c r="G6" s="2">
        <v>0</v>
      </c>
      <c r="H6" s="2">
        <v>56683.34</v>
      </c>
    </row>
    <row r="7" spans="1:8" x14ac:dyDescent="0.3">
      <c r="A7" s="1" t="s">
        <v>76</v>
      </c>
      <c r="B7" s="2">
        <v>0</v>
      </c>
      <c r="C7" s="2">
        <v>0</v>
      </c>
      <c r="D7" s="2">
        <v>8203.02</v>
      </c>
      <c r="E7" s="2">
        <v>11279.14</v>
      </c>
      <c r="F7" s="2">
        <v>46141.95</v>
      </c>
      <c r="G7" s="2">
        <v>0</v>
      </c>
      <c r="H7" s="2">
        <v>65624.11</v>
      </c>
    </row>
    <row r="8" spans="1:8" x14ac:dyDescent="0.3">
      <c r="A8" s="1" t="s">
        <v>10</v>
      </c>
      <c r="B8" s="2">
        <v>0</v>
      </c>
      <c r="C8" s="2">
        <v>0</v>
      </c>
      <c r="D8" s="2">
        <v>0</v>
      </c>
      <c r="E8" s="2">
        <v>0</v>
      </c>
      <c r="F8" s="2">
        <v>19279.36</v>
      </c>
      <c r="G8" s="2">
        <v>0</v>
      </c>
      <c r="H8" s="2">
        <v>19279.36</v>
      </c>
    </row>
    <row r="9" spans="1:8" x14ac:dyDescent="0.3">
      <c r="A9" s="1" t="s">
        <v>11</v>
      </c>
      <c r="B9" s="2">
        <v>0</v>
      </c>
      <c r="C9" s="2">
        <v>747.22</v>
      </c>
      <c r="D9" s="2">
        <v>2428.5</v>
      </c>
      <c r="E9" s="2">
        <v>1681.26</v>
      </c>
      <c r="F9" s="2">
        <v>4670.18</v>
      </c>
      <c r="G9" s="2">
        <v>0</v>
      </c>
      <c r="H9" s="2">
        <v>9527.16</v>
      </c>
    </row>
    <row r="10" spans="1:8" x14ac:dyDescent="0.3">
      <c r="A10" s="1" t="s">
        <v>12</v>
      </c>
      <c r="B10" s="2">
        <v>0</v>
      </c>
      <c r="C10" s="2">
        <v>0</v>
      </c>
      <c r="D10" s="2">
        <v>0</v>
      </c>
      <c r="E10" s="2">
        <v>16351</v>
      </c>
      <c r="F10" s="2">
        <v>27252</v>
      </c>
      <c r="G10" s="2">
        <v>0</v>
      </c>
      <c r="H10" s="2">
        <v>43603</v>
      </c>
    </row>
    <row r="11" spans="1:8" x14ac:dyDescent="0.3">
      <c r="A11" s="1" t="s">
        <v>13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3830.07</v>
      </c>
      <c r="H11" s="2">
        <v>3830.07</v>
      </c>
    </row>
    <row r="12" spans="1:8" x14ac:dyDescent="0.3">
      <c r="A12" s="1" t="s">
        <v>14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934.04</v>
      </c>
      <c r="H12" s="2">
        <v>934.04</v>
      </c>
    </row>
    <row r="14" spans="1:8" x14ac:dyDescent="0.3">
      <c r="A14" s="1" t="s">
        <v>8</v>
      </c>
      <c r="B14" s="2">
        <v>0</v>
      </c>
      <c r="C14" s="2">
        <v>9467.74</v>
      </c>
      <c r="D14" s="2">
        <v>42243.38</v>
      </c>
      <c r="E14" s="2">
        <v>45662.36</v>
      </c>
      <c r="F14" s="2">
        <v>97343.49</v>
      </c>
      <c r="G14" s="2">
        <v>4764.1099999999997</v>
      </c>
      <c r="H14" s="2">
        <v>199481.08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4"/>
  <sheetViews>
    <sheetView tabSelected="1" topLeftCell="A7" zoomScaleNormal="100" workbookViewId="0">
      <selection activeCell="D27" sqref="D27"/>
    </sheetView>
  </sheetViews>
  <sheetFormatPr defaultRowHeight="13.2" x14ac:dyDescent="0.25"/>
  <cols>
    <col min="1" max="1" width="4.44140625" style="54" customWidth="1"/>
    <col min="2" max="2" width="9.6640625" style="54" bestFit="1" customWidth="1"/>
    <col min="3" max="3" width="70" style="54" customWidth="1"/>
    <col min="4" max="4" width="19.5546875" style="77" customWidth="1"/>
    <col min="5" max="5" width="4.44140625" style="54" customWidth="1"/>
    <col min="6" max="6" width="11.44140625" style="54" bestFit="1" customWidth="1"/>
    <col min="7" max="7" width="9.109375" style="54"/>
    <col min="8" max="8" width="13.109375" style="54" bestFit="1" customWidth="1"/>
    <col min="9" max="249" width="9.109375" style="54"/>
    <col min="250" max="250" width="9.6640625" style="54" bestFit="1" customWidth="1"/>
    <col min="251" max="251" width="61.6640625" style="54" bestFit="1" customWidth="1"/>
    <col min="252" max="252" width="13.6640625" style="54" customWidth="1"/>
    <col min="253" max="255" width="13.33203125" style="54" customWidth="1"/>
    <col min="256" max="259" width="9.109375" style="54"/>
    <col min="260" max="260" width="9.5546875" style="54" bestFit="1" customWidth="1"/>
    <col min="261" max="261" width="9.109375" style="54"/>
    <col min="262" max="262" width="11.44140625" style="54" bestFit="1" customWidth="1"/>
    <col min="263" max="505" width="9.109375" style="54"/>
    <col min="506" max="506" width="9.6640625" style="54" bestFit="1" customWidth="1"/>
    <col min="507" max="507" width="61.6640625" style="54" bestFit="1" customWidth="1"/>
    <col min="508" max="508" width="13.6640625" style="54" customWidth="1"/>
    <col min="509" max="511" width="13.33203125" style="54" customWidth="1"/>
    <col min="512" max="515" width="9.109375" style="54"/>
    <col min="516" max="516" width="9.5546875" style="54" bestFit="1" customWidth="1"/>
    <col min="517" max="517" width="9.109375" style="54"/>
    <col min="518" max="518" width="11.44140625" style="54" bestFit="1" customWidth="1"/>
    <col min="519" max="761" width="9.109375" style="54"/>
    <col min="762" max="762" width="9.6640625" style="54" bestFit="1" customWidth="1"/>
    <col min="763" max="763" width="61.6640625" style="54" bestFit="1" customWidth="1"/>
    <col min="764" max="764" width="13.6640625" style="54" customWidth="1"/>
    <col min="765" max="767" width="13.33203125" style="54" customWidth="1"/>
    <col min="768" max="771" width="9.109375" style="54"/>
    <col min="772" max="772" width="9.5546875" style="54" bestFit="1" customWidth="1"/>
    <col min="773" max="773" width="9.109375" style="54"/>
    <col min="774" max="774" width="11.44140625" style="54" bestFit="1" customWidth="1"/>
    <col min="775" max="1017" width="9.109375" style="54"/>
    <col min="1018" max="1018" width="9.6640625" style="54" bestFit="1" customWidth="1"/>
    <col min="1019" max="1019" width="61.6640625" style="54" bestFit="1" customWidth="1"/>
    <col min="1020" max="1020" width="13.6640625" style="54" customWidth="1"/>
    <col min="1021" max="1023" width="13.33203125" style="54" customWidth="1"/>
    <col min="1024" max="1027" width="9.109375" style="54"/>
    <col min="1028" max="1028" width="9.5546875" style="54" bestFit="1" customWidth="1"/>
    <col min="1029" max="1029" width="9.109375" style="54"/>
    <col min="1030" max="1030" width="11.44140625" style="54" bestFit="1" customWidth="1"/>
    <col min="1031" max="1273" width="9.109375" style="54"/>
    <col min="1274" max="1274" width="9.6640625" style="54" bestFit="1" customWidth="1"/>
    <col min="1275" max="1275" width="61.6640625" style="54" bestFit="1" customWidth="1"/>
    <col min="1276" max="1276" width="13.6640625" style="54" customWidth="1"/>
    <col min="1277" max="1279" width="13.33203125" style="54" customWidth="1"/>
    <col min="1280" max="1283" width="9.109375" style="54"/>
    <col min="1284" max="1284" width="9.5546875" style="54" bestFit="1" customWidth="1"/>
    <col min="1285" max="1285" width="9.109375" style="54"/>
    <col min="1286" max="1286" width="11.44140625" style="54" bestFit="1" customWidth="1"/>
    <col min="1287" max="1529" width="9.109375" style="54"/>
    <col min="1530" max="1530" width="9.6640625" style="54" bestFit="1" customWidth="1"/>
    <col min="1531" max="1531" width="61.6640625" style="54" bestFit="1" customWidth="1"/>
    <col min="1532" max="1532" width="13.6640625" style="54" customWidth="1"/>
    <col min="1533" max="1535" width="13.33203125" style="54" customWidth="1"/>
    <col min="1536" max="1539" width="9.109375" style="54"/>
    <col min="1540" max="1540" width="9.5546875" style="54" bestFit="1" customWidth="1"/>
    <col min="1541" max="1541" width="9.109375" style="54"/>
    <col min="1542" max="1542" width="11.44140625" style="54" bestFit="1" customWidth="1"/>
    <col min="1543" max="1785" width="9.109375" style="54"/>
    <col min="1786" max="1786" width="9.6640625" style="54" bestFit="1" customWidth="1"/>
    <col min="1787" max="1787" width="61.6640625" style="54" bestFit="1" customWidth="1"/>
    <col min="1788" max="1788" width="13.6640625" style="54" customWidth="1"/>
    <col min="1789" max="1791" width="13.33203125" style="54" customWidth="1"/>
    <col min="1792" max="1795" width="9.109375" style="54"/>
    <col min="1796" max="1796" width="9.5546875" style="54" bestFit="1" customWidth="1"/>
    <col min="1797" max="1797" width="9.109375" style="54"/>
    <col min="1798" max="1798" width="11.44140625" style="54" bestFit="1" customWidth="1"/>
    <col min="1799" max="2041" width="9.109375" style="54"/>
    <col min="2042" max="2042" width="9.6640625" style="54" bestFit="1" customWidth="1"/>
    <col min="2043" max="2043" width="61.6640625" style="54" bestFit="1" customWidth="1"/>
    <col min="2044" max="2044" width="13.6640625" style="54" customWidth="1"/>
    <col min="2045" max="2047" width="13.33203125" style="54" customWidth="1"/>
    <col min="2048" max="2051" width="9.109375" style="54"/>
    <col min="2052" max="2052" width="9.5546875" style="54" bestFit="1" customWidth="1"/>
    <col min="2053" max="2053" width="9.109375" style="54"/>
    <col min="2054" max="2054" width="11.44140625" style="54" bestFit="1" customWidth="1"/>
    <col min="2055" max="2297" width="9.109375" style="54"/>
    <col min="2298" max="2298" width="9.6640625" style="54" bestFit="1" customWidth="1"/>
    <col min="2299" max="2299" width="61.6640625" style="54" bestFit="1" customWidth="1"/>
    <col min="2300" max="2300" width="13.6640625" style="54" customWidth="1"/>
    <col min="2301" max="2303" width="13.33203125" style="54" customWidth="1"/>
    <col min="2304" max="2307" width="9.109375" style="54"/>
    <col min="2308" max="2308" width="9.5546875" style="54" bestFit="1" customWidth="1"/>
    <col min="2309" max="2309" width="9.109375" style="54"/>
    <col min="2310" max="2310" width="11.44140625" style="54" bestFit="1" customWidth="1"/>
    <col min="2311" max="2553" width="9.109375" style="54"/>
    <col min="2554" max="2554" width="9.6640625" style="54" bestFit="1" customWidth="1"/>
    <col min="2555" max="2555" width="61.6640625" style="54" bestFit="1" customWidth="1"/>
    <col min="2556" max="2556" width="13.6640625" style="54" customWidth="1"/>
    <col min="2557" max="2559" width="13.33203125" style="54" customWidth="1"/>
    <col min="2560" max="2563" width="9.109375" style="54"/>
    <col min="2564" max="2564" width="9.5546875" style="54" bestFit="1" customWidth="1"/>
    <col min="2565" max="2565" width="9.109375" style="54"/>
    <col min="2566" max="2566" width="11.44140625" style="54" bestFit="1" customWidth="1"/>
    <col min="2567" max="2809" width="9.109375" style="54"/>
    <col min="2810" max="2810" width="9.6640625" style="54" bestFit="1" customWidth="1"/>
    <col min="2811" max="2811" width="61.6640625" style="54" bestFit="1" customWidth="1"/>
    <col min="2812" max="2812" width="13.6640625" style="54" customWidth="1"/>
    <col min="2813" max="2815" width="13.33203125" style="54" customWidth="1"/>
    <col min="2816" max="2819" width="9.109375" style="54"/>
    <col min="2820" max="2820" width="9.5546875" style="54" bestFit="1" customWidth="1"/>
    <col min="2821" max="2821" width="9.109375" style="54"/>
    <col min="2822" max="2822" width="11.44140625" style="54" bestFit="1" customWidth="1"/>
    <col min="2823" max="3065" width="9.109375" style="54"/>
    <col min="3066" max="3066" width="9.6640625" style="54" bestFit="1" customWidth="1"/>
    <col min="3067" max="3067" width="61.6640625" style="54" bestFit="1" customWidth="1"/>
    <col min="3068" max="3068" width="13.6640625" style="54" customWidth="1"/>
    <col min="3069" max="3071" width="13.33203125" style="54" customWidth="1"/>
    <col min="3072" max="3075" width="9.109375" style="54"/>
    <col min="3076" max="3076" width="9.5546875" style="54" bestFit="1" customWidth="1"/>
    <col min="3077" max="3077" width="9.109375" style="54"/>
    <col min="3078" max="3078" width="11.44140625" style="54" bestFit="1" customWidth="1"/>
    <col min="3079" max="3321" width="9.109375" style="54"/>
    <col min="3322" max="3322" width="9.6640625" style="54" bestFit="1" customWidth="1"/>
    <col min="3323" max="3323" width="61.6640625" style="54" bestFit="1" customWidth="1"/>
    <col min="3324" max="3324" width="13.6640625" style="54" customWidth="1"/>
    <col min="3325" max="3327" width="13.33203125" style="54" customWidth="1"/>
    <col min="3328" max="3331" width="9.109375" style="54"/>
    <col min="3332" max="3332" width="9.5546875" style="54" bestFit="1" customWidth="1"/>
    <col min="3333" max="3333" width="9.109375" style="54"/>
    <col min="3334" max="3334" width="11.44140625" style="54" bestFit="1" customWidth="1"/>
    <col min="3335" max="3577" width="9.109375" style="54"/>
    <col min="3578" max="3578" width="9.6640625" style="54" bestFit="1" customWidth="1"/>
    <col min="3579" max="3579" width="61.6640625" style="54" bestFit="1" customWidth="1"/>
    <col min="3580" max="3580" width="13.6640625" style="54" customWidth="1"/>
    <col min="3581" max="3583" width="13.33203125" style="54" customWidth="1"/>
    <col min="3584" max="3587" width="9.109375" style="54"/>
    <col min="3588" max="3588" width="9.5546875" style="54" bestFit="1" customWidth="1"/>
    <col min="3589" max="3589" width="9.109375" style="54"/>
    <col min="3590" max="3590" width="11.44140625" style="54" bestFit="1" customWidth="1"/>
    <col min="3591" max="3833" width="9.109375" style="54"/>
    <col min="3834" max="3834" width="9.6640625" style="54" bestFit="1" customWidth="1"/>
    <col min="3835" max="3835" width="61.6640625" style="54" bestFit="1" customWidth="1"/>
    <col min="3836" max="3836" width="13.6640625" style="54" customWidth="1"/>
    <col min="3837" max="3839" width="13.33203125" style="54" customWidth="1"/>
    <col min="3840" max="3843" width="9.109375" style="54"/>
    <col min="3844" max="3844" width="9.5546875" style="54" bestFit="1" customWidth="1"/>
    <col min="3845" max="3845" width="9.109375" style="54"/>
    <col min="3846" max="3846" width="11.44140625" style="54" bestFit="1" customWidth="1"/>
    <col min="3847" max="4089" width="9.109375" style="54"/>
    <col min="4090" max="4090" width="9.6640625" style="54" bestFit="1" customWidth="1"/>
    <col min="4091" max="4091" width="61.6640625" style="54" bestFit="1" customWidth="1"/>
    <col min="4092" max="4092" width="13.6640625" style="54" customWidth="1"/>
    <col min="4093" max="4095" width="13.33203125" style="54" customWidth="1"/>
    <col min="4096" max="4099" width="9.109375" style="54"/>
    <col min="4100" max="4100" width="9.5546875" style="54" bestFit="1" customWidth="1"/>
    <col min="4101" max="4101" width="9.109375" style="54"/>
    <col min="4102" max="4102" width="11.44140625" style="54" bestFit="1" customWidth="1"/>
    <col min="4103" max="4345" width="9.109375" style="54"/>
    <col min="4346" max="4346" width="9.6640625" style="54" bestFit="1" customWidth="1"/>
    <col min="4347" max="4347" width="61.6640625" style="54" bestFit="1" customWidth="1"/>
    <col min="4348" max="4348" width="13.6640625" style="54" customWidth="1"/>
    <col min="4349" max="4351" width="13.33203125" style="54" customWidth="1"/>
    <col min="4352" max="4355" width="9.109375" style="54"/>
    <col min="4356" max="4356" width="9.5546875" style="54" bestFit="1" customWidth="1"/>
    <col min="4357" max="4357" width="9.109375" style="54"/>
    <col min="4358" max="4358" width="11.44140625" style="54" bestFit="1" customWidth="1"/>
    <col min="4359" max="4601" width="9.109375" style="54"/>
    <col min="4602" max="4602" width="9.6640625" style="54" bestFit="1" customWidth="1"/>
    <col min="4603" max="4603" width="61.6640625" style="54" bestFit="1" customWidth="1"/>
    <col min="4604" max="4604" width="13.6640625" style="54" customWidth="1"/>
    <col min="4605" max="4607" width="13.33203125" style="54" customWidth="1"/>
    <col min="4608" max="4611" width="9.109375" style="54"/>
    <col min="4612" max="4612" width="9.5546875" style="54" bestFit="1" customWidth="1"/>
    <col min="4613" max="4613" width="9.109375" style="54"/>
    <col min="4614" max="4614" width="11.44140625" style="54" bestFit="1" customWidth="1"/>
    <col min="4615" max="4857" width="9.109375" style="54"/>
    <col min="4858" max="4858" width="9.6640625" style="54" bestFit="1" customWidth="1"/>
    <col min="4859" max="4859" width="61.6640625" style="54" bestFit="1" customWidth="1"/>
    <col min="4860" max="4860" width="13.6640625" style="54" customWidth="1"/>
    <col min="4861" max="4863" width="13.33203125" style="54" customWidth="1"/>
    <col min="4864" max="4867" width="9.109375" style="54"/>
    <col min="4868" max="4868" width="9.5546875" style="54" bestFit="1" customWidth="1"/>
    <col min="4869" max="4869" width="9.109375" style="54"/>
    <col min="4870" max="4870" width="11.44140625" style="54" bestFit="1" customWidth="1"/>
    <col min="4871" max="5113" width="9.109375" style="54"/>
    <col min="5114" max="5114" width="9.6640625" style="54" bestFit="1" customWidth="1"/>
    <col min="5115" max="5115" width="61.6640625" style="54" bestFit="1" customWidth="1"/>
    <col min="5116" max="5116" width="13.6640625" style="54" customWidth="1"/>
    <col min="5117" max="5119" width="13.33203125" style="54" customWidth="1"/>
    <col min="5120" max="5123" width="9.109375" style="54"/>
    <col min="5124" max="5124" width="9.5546875" style="54" bestFit="1" customWidth="1"/>
    <col min="5125" max="5125" width="9.109375" style="54"/>
    <col min="5126" max="5126" width="11.44140625" style="54" bestFit="1" customWidth="1"/>
    <col min="5127" max="5369" width="9.109375" style="54"/>
    <col min="5370" max="5370" width="9.6640625" style="54" bestFit="1" customWidth="1"/>
    <col min="5371" max="5371" width="61.6640625" style="54" bestFit="1" customWidth="1"/>
    <col min="5372" max="5372" width="13.6640625" style="54" customWidth="1"/>
    <col min="5373" max="5375" width="13.33203125" style="54" customWidth="1"/>
    <col min="5376" max="5379" width="9.109375" style="54"/>
    <col min="5380" max="5380" width="9.5546875" style="54" bestFit="1" customWidth="1"/>
    <col min="5381" max="5381" width="9.109375" style="54"/>
    <col min="5382" max="5382" width="11.44140625" style="54" bestFit="1" customWidth="1"/>
    <col min="5383" max="5625" width="9.109375" style="54"/>
    <col min="5626" max="5626" width="9.6640625" style="54" bestFit="1" customWidth="1"/>
    <col min="5627" max="5627" width="61.6640625" style="54" bestFit="1" customWidth="1"/>
    <col min="5628" max="5628" width="13.6640625" style="54" customWidth="1"/>
    <col min="5629" max="5631" width="13.33203125" style="54" customWidth="1"/>
    <col min="5632" max="5635" width="9.109375" style="54"/>
    <col min="5636" max="5636" width="9.5546875" style="54" bestFit="1" customWidth="1"/>
    <col min="5637" max="5637" width="9.109375" style="54"/>
    <col min="5638" max="5638" width="11.44140625" style="54" bestFit="1" customWidth="1"/>
    <col min="5639" max="5881" width="9.109375" style="54"/>
    <col min="5882" max="5882" width="9.6640625" style="54" bestFit="1" customWidth="1"/>
    <col min="5883" max="5883" width="61.6640625" style="54" bestFit="1" customWidth="1"/>
    <col min="5884" max="5884" width="13.6640625" style="54" customWidth="1"/>
    <col min="5885" max="5887" width="13.33203125" style="54" customWidth="1"/>
    <col min="5888" max="5891" width="9.109375" style="54"/>
    <col min="5892" max="5892" width="9.5546875" style="54" bestFit="1" customWidth="1"/>
    <col min="5893" max="5893" width="9.109375" style="54"/>
    <col min="5894" max="5894" width="11.44140625" style="54" bestFit="1" customWidth="1"/>
    <col min="5895" max="6137" width="9.109375" style="54"/>
    <col min="6138" max="6138" width="9.6640625" style="54" bestFit="1" customWidth="1"/>
    <col min="6139" max="6139" width="61.6640625" style="54" bestFit="1" customWidth="1"/>
    <col min="6140" max="6140" width="13.6640625" style="54" customWidth="1"/>
    <col min="6141" max="6143" width="13.33203125" style="54" customWidth="1"/>
    <col min="6144" max="6147" width="9.109375" style="54"/>
    <col min="6148" max="6148" width="9.5546875" style="54" bestFit="1" customWidth="1"/>
    <col min="6149" max="6149" width="9.109375" style="54"/>
    <col min="6150" max="6150" width="11.44140625" style="54" bestFit="1" customWidth="1"/>
    <col min="6151" max="6393" width="9.109375" style="54"/>
    <col min="6394" max="6394" width="9.6640625" style="54" bestFit="1" customWidth="1"/>
    <col min="6395" max="6395" width="61.6640625" style="54" bestFit="1" customWidth="1"/>
    <col min="6396" max="6396" width="13.6640625" style="54" customWidth="1"/>
    <col min="6397" max="6399" width="13.33203125" style="54" customWidth="1"/>
    <col min="6400" max="6403" width="9.109375" style="54"/>
    <col min="6404" max="6404" width="9.5546875" style="54" bestFit="1" customWidth="1"/>
    <col min="6405" max="6405" width="9.109375" style="54"/>
    <col min="6406" max="6406" width="11.44140625" style="54" bestFit="1" customWidth="1"/>
    <col min="6407" max="6649" width="9.109375" style="54"/>
    <col min="6650" max="6650" width="9.6640625" style="54" bestFit="1" customWidth="1"/>
    <col min="6651" max="6651" width="61.6640625" style="54" bestFit="1" customWidth="1"/>
    <col min="6652" max="6652" width="13.6640625" style="54" customWidth="1"/>
    <col min="6653" max="6655" width="13.33203125" style="54" customWidth="1"/>
    <col min="6656" max="6659" width="9.109375" style="54"/>
    <col min="6660" max="6660" width="9.5546875" style="54" bestFit="1" customWidth="1"/>
    <col min="6661" max="6661" width="9.109375" style="54"/>
    <col min="6662" max="6662" width="11.44140625" style="54" bestFit="1" customWidth="1"/>
    <col min="6663" max="6905" width="9.109375" style="54"/>
    <col min="6906" max="6906" width="9.6640625" style="54" bestFit="1" customWidth="1"/>
    <col min="6907" max="6907" width="61.6640625" style="54" bestFit="1" customWidth="1"/>
    <col min="6908" max="6908" width="13.6640625" style="54" customWidth="1"/>
    <col min="6909" max="6911" width="13.33203125" style="54" customWidth="1"/>
    <col min="6912" max="6915" width="9.109375" style="54"/>
    <col min="6916" max="6916" width="9.5546875" style="54" bestFit="1" customWidth="1"/>
    <col min="6917" max="6917" width="9.109375" style="54"/>
    <col min="6918" max="6918" width="11.44140625" style="54" bestFit="1" customWidth="1"/>
    <col min="6919" max="7161" width="9.109375" style="54"/>
    <col min="7162" max="7162" width="9.6640625" style="54" bestFit="1" customWidth="1"/>
    <col min="7163" max="7163" width="61.6640625" style="54" bestFit="1" customWidth="1"/>
    <col min="7164" max="7164" width="13.6640625" style="54" customWidth="1"/>
    <col min="7165" max="7167" width="13.33203125" style="54" customWidth="1"/>
    <col min="7168" max="7171" width="9.109375" style="54"/>
    <col min="7172" max="7172" width="9.5546875" style="54" bestFit="1" customWidth="1"/>
    <col min="7173" max="7173" width="9.109375" style="54"/>
    <col min="7174" max="7174" width="11.44140625" style="54" bestFit="1" customWidth="1"/>
    <col min="7175" max="7417" width="9.109375" style="54"/>
    <col min="7418" max="7418" width="9.6640625" style="54" bestFit="1" customWidth="1"/>
    <col min="7419" max="7419" width="61.6640625" style="54" bestFit="1" customWidth="1"/>
    <col min="7420" max="7420" width="13.6640625" style="54" customWidth="1"/>
    <col min="7421" max="7423" width="13.33203125" style="54" customWidth="1"/>
    <col min="7424" max="7427" width="9.109375" style="54"/>
    <col min="7428" max="7428" width="9.5546875" style="54" bestFit="1" customWidth="1"/>
    <col min="7429" max="7429" width="9.109375" style="54"/>
    <col min="7430" max="7430" width="11.44140625" style="54" bestFit="1" customWidth="1"/>
    <col min="7431" max="7673" width="9.109375" style="54"/>
    <col min="7674" max="7674" width="9.6640625" style="54" bestFit="1" customWidth="1"/>
    <col min="7675" max="7675" width="61.6640625" style="54" bestFit="1" customWidth="1"/>
    <col min="7676" max="7676" width="13.6640625" style="54" customWidth="1"/>
    <col min="7677" max="7679" width="13.33203125" style="54" customWidth="1"/>
    <col min="7680" max="7683" width="9.109375" style="54"/>
    <col min="7684" max="7684" width="9.5546875" style="54" bestFit="1" customWidth="1"/>
    <col min="7685" max="7685" width="9.109375" style="54"/>
    <col min="7686" max="7686" width="11.44140625" style="54" bestFit="1" customWidth="1"/>
    <col min="7687" max="7929" width="9.109375" style="54"/>
    <col min="7930" max="7930" width="9.6640625" style="54" bestFit="1" customWidth="1"/>
    <col min="7931" max="7931" width="61.6640625" style="54" bestFit="1" customWidth="1"/>
    <col min="7932" max="7932" width="13.6640625" style="54" customWidth="1"/>
    <col min="7933" max="7935" width="13.33203125" style="54" customWidth="1"/>
    <col min="7936" max="7939" width="9.109375" style="54"/>
    <col min="7940" max="7940" width="9.5546875" style="54" bestFit="1" customWidth="1"/>
    <col min="7941" max="7941" width="9.109375" style="54"/>
    <col min="7942" max="7942" width="11.44140625" style="54" bestFit="1" customWidth="1"/>
    <col min="7943" max="8185" width="9.109375" style="54"/>
    <col min="8186" max="8186" width="9.6640625" style="54" bestFit="1" customWidth="1"/>
    <col min="8187" max="8187" width="61.6640625" style="54" bestFit="1" customWidth="1"/>
    <col min="8188" max="8188" width="13.6640625" style="54" customWidth="1"/>
    <col min="8189" max="8191" width="13.33203125" style="54" customWidth="1"/>
    <col min="8192" max="8195" width="9.109375" style="54"/>
    <col min="8196" max="8196" width="9.5546875" style="54" bestFit="1" customWidth="1"/>
    <col min="8197" max="8197" width="9.109375" style="54"/>
    <col min="8198" max="8198" width="11.44140625" style="54" bestFit="1" customWidth="1"/>
    <col min="8199" max="8441" width="9.109375" style="54"/>
    <col min="8442" max="8442" width="9.6640625" style="54" bestFit="1" customWidth="1"/>
    <col min="8443" max="8443" width="61.6640625" style="54" bestFit="1" customWidth="1"/>
    <col min="8444" max="8444" width="13.6640625" style="54" customWidth="1"/>
    <col min="8445" max="8447" width="13.33203125" style="54" customWidth="1"/>
    <col min="8448" max="8451" width="9.109375" style="54"/>
    <col min="8452" max="8452" width="9.5546875" style="54" bestFit="1" customWidth="1"/>
    <col min="8453" max="8453" width="9.109375" style="54"/>
    <col min="8454" max="8454" width="11.44140625" style="54" bestFit="1" customWidth="1"/>
    <col min="8455" max="8697" width="9.109375" style="54"/>
    <col min="8698" max="8698" width="9.6640625" style="54" bestFit="1" customWidth="1"/>
    <col min="8699" max="8699" width="61.6640625" style="54" bestFit="1" customWidth="1"/>
    <col min="8700" max="8700" width="13.6640625" style="54" customWidth="1"/>
    <col min="8701" max="8703" width="13.33203125" style="54" customWidth="1"/>
    <col min="8704" max="8707" width="9.109375" style="54"/>
    <col min="8708" max="8708" width="9.5546875" style="54" bestFit="1" customWidth="1"/>
    <col min="8709" max="8709" width="9.109375" style="54"/>
    <col min="8710" max="8710" width="11.44140625" style="54" bestFit="1" customWidth="1"/>
    <col min="8711" max="8953" width="9.109375" style="54"/>
    <col min="8954" max="8954" width="9.6640625" style="54" bestFit="1" customWidth="1"/>
    <col min="8955" max="8955" width="61.6640625" style="54" bestFit="1" customWidth="1"/>
    <col min="8956" max="8956" width="13.6640625" style="54" customWidth="1"/>
    <col min="8957" max="8959" width="13.33203125" style="54" customWidth="1"/>
    <col min="8960" max="8963" width="9.109375" style="54"/>
    <col min="8964" max="8964" width="9.5546875" style="54" bestFit="1" customWidth="1"/>
    <col min="8965" max="8965" width="9.109375" style="54"/>
    <col min="8966" max="8966" width="11.44140625" style="54" bestFit="1" customWidth="1"/>
    <col min="8967" max="9209" width="9.109375" style="54"/>
    <col min="9210" max="9210" width="9.6640625" style="54" bestFit="1" customWidth="1"/>
    <col min="9211" max="9211" width="61.6640625" style="54" bestFit="1" customWidth="1"/>
    <col min="9212" max="9212" width="13.6640625" style="54" customWidth="1"/>
    <col min="9213" max="9215" width="13.33203125" style="54" customWidth="1"/>
    <col min="9216" max="9219" width="9.109375" style="54"/>
    <col min="9220" max="9220" width="9.5546875" style="54" bestFit="1" customWidth="1"/>
    <col min="9221" max="9221" width="9.109375" style="54"/>
    <col min="9222" max="9222" width="11.44140625" style="54" bestFit="1" customWidth="1"/>
    <col min="9223" max="9465" width="9.109375" style="54"/>
    <col min="9466" max="9466" width="9.6640625" style="54" bestFit="1" customWidth="1"/>
    <col min="9467" max="9467" width="61.6640625" style="54" bestFit="1" customWidth="1"/>
    <col min="9468" max="9468" width="13.6640625" style="54" customWidth="1"/>
    <col min="9469" max="9471" width="13.33203125" style="54" customWidth="1"/>
    <col min="9472" max="9475" width="9.109375" style="54"/>
    <col min="9476" max="9476" width="9.5546875" style="54" bestFit="1" customWidth="1"/>
    <col min="9477" max="9477" width="9.109375" style="54"/>
    <col min="9478" max="9478" width="11.44140625" style="54" bestFit="1" customWidth="1"/>
    <col min="9479" max="9721" width="9.109375" style="54"/>
    <col min="9722" max="9722" width="9.6640625" style="54" bestFit="1" customWidth="1"/>
    <col min="9723" max="9723" width="61.6640625" style="54" bestFit="1" customWidth="1"/>
    <col min="9724" max="9724" width="13.6640625" style="54" customWidth="1"/>
    <col min="9725" max="9727" width="13.33203125" style="54" customWidth="1"/>
    <col min="9728" max="9731" width="9.109375" style="54"/>
    <col min="9732" max="9732" width="9.5546875" style="54" bestFit="1" customWidth="1"/>
    <col min="9733" max="9733" width="9.109375" style="54"/>
    <col min="9734" max="9734" width="11.44140625" style="54" bestFit="1" customWidth="1"/>
    <col min="9735" max="9977" width="9.109375" style="54"/>
    <col min="9978" max="9978" width="9.6640625" style="54" bestFit="1" customWidth="1"/>
    <col min="9979" max="9979" width="61.6640625" style="54" bestFit="1" customWidth="1"/>
    <col min="9980" max="9980" width="13.6640625" style="54" customWidth="1"/>
    <col min="9981" max="9983" width="13.33203125" style="54" customWidth="1"/>
    <col min="9984" max="9987" width="9.109375" style="54"/>
    <col min="9988" max="9988" width="9.5546875" style="54" bestFit="1" customWidth="1"/>
    <col min="9989" max="9989" width="9.109375" style="54"/>
    <col min="9990" max="9990" width="11.44140625" style="54" bestFit="1" customWidth="1"/>
    <col min="9991" max="10233" width="9.109375" style="54"/>
    <col min="10234" max="10234" width="9.6640625" style="54" bestFit="1" customWidth="1"/>
    <col min="10235" max="10235" width="61.6640625" style="54" bestFit="1" customWidth="1"/>
    <col min="10236" max="10236" width="13.6640625" style="54" customWidth="1"/>
    <col min="10237" max="10239" width="13.33203125" style="54" customWidth="1"/>
    <col min="10240" max="10243" width="9.109375" style="54"/>
    <col min="10244" max="10244" width="9.5546875" style="54" bestFit="1" customWidth="1"/>
    <col min="10245" max="10245" width="9.109375" style="54"/>
    <col min="10246" max="10246" width="11.44140625" style="54" bestFit="1" customWidth="1"/>
    <col min="10247" max="10489" width="9.109375" style="54"/>
    <col min="10490" max="10490" width="9.6640625" style="54" bestFit="1" customWidth="1"/>
    <col min="10491" max="10491" width="61.6640625" style="54" bestFit="1" customWidth="1"/>
    <col min="10492" max="10492" width="13.6640625" style="54" customWidth="1"/>
    <col min="10493" max="10495" width="13.33203125" style="54" customWidth="1"/>
    <col min="10496" max="10499" width="9.109375" style="54"/>
    <col min="10500" max="10500" width="9.5546875" style="54" bestFit="1" customWidth="1"/>
    <col min="10501" max="10501" width="9.109375" style="54"/>
    <col min="10502" max="10502" width="11.44140625" style="54" bestFit="1" customWidth="1"/>
    <col min="10503" max="10745" width="9.109375" style="54"/>
    <col min="10746" max="10746" width="9.6640625" style="54" bestFit="1" customWidth="1"/>
    <col min="10747" max="10747" width="61.6640625" style="54" bestFit="1" customWidth="1"/>
    <col min="10748" max="10748" width="13.6640625" style="54" customWidth="1"/>
    <col min="10749" max="10751" width="13.33203125" style="54" customWidth="1"/>
    <col min="10752" max="10755" width="9.109375" style="54"/>
    <col min="10756" max="10756" width="9.5546875" style="54" bestFit="1" customWidth="1"/>
    <col min="10757" max="10757" width="9.109375" style="54"/>
    <col min="10758" max="10758" width="11.44140625" style="54" bestFit="1" customWidth="1"/>
    <col min="10759" max="11001" width="9.109375" style="54"/>
    <col min="11002" max="11002" width="9.6640625" style="54" bestFit="1" customWidth="1"/>
    <col min="11003" max="11003" width="61.6640625" style="54" bestFit="1" customWidth="1"/>
    <col min="11004" max="11004" width="13.6640625" style="54" customWidth="1"/>
    <col min="11005" max="11007" width="13.33203125" style="54" customWidth="1"/>
    <col min="11008" max="11011" width="9.109375" style="54"/>
    <col min="11012" max="11012" width="9.5546875" style="54" bestFit="1" customWidth="1"/>
    <col min="11013" max="11013" width="9.109375" style="54"/>
    <col min="11014" max="11014" width="11.44140625" style="54" bestFit="1" customWidth="1"/>
    <col min="11015" max="11257" width="9.109375" style="54"/>
    <col min="11258" max="11258" width="9.6640625" style="54" bestFit="1" customWidth="1"/>
    <col min="11259" max="11259" width="61.6640625" style="54" bestFit="1" customWidth="1"/>
    <col min="11260" max="11260" width="13.6640625" style="54" customWidth="1"/>
    <col min="11261" max="11263" width="13.33203125" style="54" customWidth="1"/>
    <col min="11264" max="11267" width="9.109375" style="54"/>
    <col min="11268" max="11268" width="9.5546875" style="54" bestFit="1" customWidth="1"/>
    <col min="11269" max="11269" width="9.109375" style="54"/>
    <col min="11270" max="11270" width="11.44140625" style="54" bestFit="1" customWidth="1"/>
    <col min="11271" max="11513" width="9.109375" style="54"/>
    <col min="11514" max="11514" width="9.6640625" style="54" bestFit="1" customWidth="1"/>
    <col min="11515" max="11515" width="61.6640625" style="54" bestFit="1" customWidth="1"/>
    <col min="11516" max="11516" width="13.6640625" style="54" customWidth="1"/>
    <col min="11517" max="11519" width="13.33203125" style="54" customWidth="1"/>
    <col min="11520" max="11523" width="9.109375" style="54"/>
    <col min="11524" max="11524" width="9.5546875" style="54" bestFit="1" customWidth="1"/>
    <col min="11525" max="11525" width="9.109375" style="54"/>
    <col min="11526" max="11526" width="11.44140625" style="54" bestFit="1" customWidth="1"/>
    <col min="11527" max="11769" width="9.109375" style="54"/>
    <col min="11770" max="11770" width="9.6640625" style="54" bestFit="1" customWidth="1"/>
    <col min="11771" max="11771" width="61.6640625" style="54" bestFit="1" customWidth="1"/>
    <col min="11772" max="11772" width="13.6640625" style="54" customWidth="1"/>
    <col min="11773" max="11775" width="13.33203125" style="54" customWidth="1"/>
    <col min="11776" max="11779" width="9.109375" style="54"/>
    <col min="11780" max="11780" width="9.5546875" style="54" bestFit="1" customWidth="1"/>
    <col min="11781" max="11781" width="9.109375" style="54"/>
    <col min="11782" max="11782" width="11.44140625" style="54" bestFit="1" customWidth="1"/>
    <col min="11783" max="12025" width="9.109375" style="54"/>
    <col min="12026" max="12026" width="9.6640625" style="54" bestFit="1" customWidth="1"/>
    <col min="12027" max="12027" width="61.6640625" style="54" bestFit="1" customWidth="1"/>
    <col min="12028" max="12028" width="13.6640625" style="54" customWidth="1"/>
    <col min="12029" max="12031" width="13.33203125" style="54" customWidth="1"/>
    <col min="12032" max="12035" width="9.109375" style="54"/>
    <col min="12036" max="12036" width="9.5546875" style="54" bestFit="1" customWidth="1"/>
    <col min="12037" max="12037" width="9.109375" style="54"/>
    <col min="12038" max="12038" width="11.44140625" style="54" bestFit="1" customWidth="1"/>
    <col min="12039" max="12281" width="9.109375" style="54"/>
    <col min="12282" max="12282" width="9.6640625" style="54" bestFit="1" customWidth="1"/>
    <col min="12283" max="12283" width="61.6640625" style="54" bestFit="1" customWidth="1"/>
    <col min="12284" max="12284" width="13.6640625" style="54" customWidth="1"/>
    <col min="12285" max="12287" width="13.33203125" style="54" customWidth="1"/>
    <col min="12288" max="12291" width="9.109375" style="54"/>
    <col min="12292" max="12292" width="9.5546875" style="54" bestFit="1" customWidth="1"/>
    <col min="12293" max="12293" width="9.109375" style="54"/>
    <col min="12294" max="12294" width="11.44140625" style="54" bestFit="1" customWidth="1"/>
    <col min="12295" max="12537" width="9.109375" style="54"/>
    <col min="12538" max="12538" width="9.6640625" style="54" bestFit="1" customWidth="1"/>
    <col min="12539" max="12539" width="61.6640625" style="54" bestFit="1" customWidth="1"/>
    <col min="12540" max="12540" width="13.6640625" style="54" customWidth="1"/>
    <col min="12541" max="12543" width="13.33203125" style="54" customWidth="1"/>
    <col min="12544" max="12547" width="9.109375" style="54"/>
    <col min="12548" max="12548" width="9.5546875" style="54" bestFit="1" customWidth="1"/>
    <col min="12549" max="12549" width="9.109375" style="54"/>
    <col min="12550" max="12550" width="11.44140625" style="54" bestFit="1" customWidth="1"/>
    <col min="12551" max="12793" width="9.109375" style="54"/>
    <col min="12794" max="12794" width="9.6640625" style="54" bestFit="1" customWidth="1"/>
    <col min="12795" max="12795" width="61.6640625" style="54" bestFit="1" customWidth="1"/>
    <col min="12796" max="12796" width="13.6640625" style="54" customWidth="1"/>
    <col min="12797" max="12799" width="13.33203125" style="54" customWidth="1"/>
    <col min="12800" max="12803" width="9.109375" style="54"/>
    <col min="12804" max="12804" width="9.5546875" style="54" bestFit="1" customWidth="1"/>
    <col min="12805" max="12805" width="9.109375" style="54"/>
    <col min="12806" max="12806" width="11.44140625" style="54" bestFit="1" customWidth="1"/>
    <col min="12807" max="13049" width="9.109375" style="54"/>
    <col min="13050" max="13050" width="9.6640625" style="54" bestFit="1" customWidth="1"/>
    <col min="13051" max="13051" width="61.6640625" style="54" bestFit="1" customWidth="1"/>
    <col min="13052" max="13052" width="13.6640625" style="54" customWidth="1"/>
    <col min="13053" max="13055" width="13.33203125" style="54" customWidth="1"/>
    <col min="13056" max="13059" width="9.109375" style="54"/>
    <col min="13060" max="13060" width="9.5546875" style="54" bestFit="1" customWidth="1"/>
    <col min="13061" max="13061" width="9.109375" style="54"/>
    <col min="13062" max="13062" width="11.44140625" style="54" bestFit="1" customWidth="1"/>
    <col min="13063" max="13305" width="9.109375" style="54"/>
    <col min="13306" max="13306" width="9.6640625" style="54" bestFit="1" customWidth="1"/>
    <col min="13307" max="13307" width="61.6640625" style="54" bestFit="1" customWidth="1"/>
    <col min="13308" max="13308" width="13.6640625" style="54" customWidth="1"/>
    <col min="13309" max="13311" width="13.33203125" style="54" customWidth="1"/>
    <col min="13312" max="13315" width="9.109375" style="54"/>
    <col min="13316" max="13316" width="9.5546875" style="54" bestFit="1" customWidth="1"/>
    <col min="13317" max="13317" width="9.109375" style="54"/>
    <col min="13318" max="13318" width="11.44140625" style="54" bestFit="1" customWidth="1"/>
    <col min="13319" max="13561" width="9.109375" style="54"/>
    <col min="13562" max="13562" width="9.6640625" style="54" bestFit="1" customWidth="1"/>
    <col min="13563" max="13563" width="61.6640625" style="54" bestFit="1" customWidth="1"/>
    <col min="13564" max="13564" width="13.6640625" style="54" customWidth="1"/>
    <col min="13565" max="13567" width="13.33203125" style="54" customWidth="1"/>
    <col min="13568" max="13571" width="9.109375" style="54"/>
    <col min="13572" max="13572" width="9.5546875" style="54" bestFit="1" customWidth="1"/>
    <col min="13573" max="13573" width="9.109375" style="54"/>
    <col min="13574" max="13574" width="11.44140625" style="54" bestFit="1" customWidth="1"/>
    <col min="13575" max="13817" width="9.109375" style="54"/>
    <col min="13818" max="13818" width="9.6640625" style="54" bestFit="1" customWidth="1"/>
    <col min="13819" max="13819" width="61.6640625" style="54" bestFit="1" customWidth="1"/>
    <col min="13820" max="13820" width="13.6640625" style="54" customWidth="1"/>
    <col min="13821" max="13823" width="13.33203125" style="54" customWidth="1"/>
    <col min="13824" max="13827" width="9.109375" style="54"/>
    <col min="13828" max="13828" width="9.5546875" style="54" bestFit="1" customWidth="1"/>
    <col min="13829" max="13829" width="9.109375" style="54"/>
    <col min="13830" max="13830" width="11.44140625" style="54" bestFit="1" customWidth="1"/>
    <col min="13831" max="14073" width="9.109375" style="54"/>
    <col min="14074" max="14074" width="9.6640625" style="54" bestFit="1" customWidth="1"/>
    <col min="14075" max="14075" width="61.6640625" style="54" bestFit="1" customWidth="1"/>
    <col min="14076" max="14076" width="13.6640625" style="54" customWidth="1"/>
    <col min="14077" max="14079" width="13.33203125" style="54" customWidth="1"/>
    <col min="14080" max="14083" width="9.109375" style="54"/>
    <col min="14084" max="14084" width="9.5546875" style="54" bestFit="1" customWidth="1"/>
    <col min="14085" max="14085" width="9.109375" style="54"/>
    <col min="14086" max="14086" width="11.44140625" style="54" bestFit="1" customWidth="1"/>
    <col min="14087" max="14329" width="9.109375" style="54"/>
    <col min="14330" max="14330" width="9.6640625" style="54" bestFit="1" customWidth="1"/>
    <col min="14331" max="14331" width="61.6640625" style="54" bestFit="1" customWidth="1"/>
    <col min="14332" max="14332" width="13.6640625" style="54" customWidth="1"/>
    <col min="14333" max="14335" width="13.33203125" style="54" customWidth="1"/>
    <col min="14336" max="14339" width="9.109375" style="54"/>
    <col min="14340" max="14340" width="9.5546875" style="54" bestFit="1" customWidth="1"/>
    <col min="14341" max="14341" width="9.109375" style="54"/>
    <col min="14342" max="14342" width="11.44140625" style="54" bestFit="1" customWidth="1"/>
    <col min="14343" max="14585" width="9.109375" style="54"/>
    <col min="14586" max="14586" width="9.6640625" style="54" bestFit="1" customWidth="1"/>
    <col min="14587" max="14587" width="61.6640625" style="54" bestFit="1" customWidth="1"/>
    <col min="14588" max="14588" width="13.6640625" style="54" customWidth="1"/>
    <col min="14589" max="14591" width="13.33203125" style="54" customWidth="1"/>
    <col min="14592" max="14595" width="9.109375" style="54"/>
    <col min="14596" max="14596" width="9.5546875" style="54" bestFit="1" customWidth="1"/>
    <col min="14597" max="14597" width="9.109375" style="54"/>
    <col min="14598" max="14598" width="11.44140625" style="54" bestFit="1" customWidth="1"/>
    <col min="14599" max="14841" width="9.109375" style="54"/>
    <col min="14842" max="14842" width="9.6640625" style="54" bestFit="1" customWidth="1"/>
    <col min="14843" max="14843" width="61.6640625" style="54" bestFit="1" customWidth="1"/>
    <col min="14844" max="14844" width="13.6640625" style="54" customWidth="1"/>
    <col min="14845" max="14847" width="13.33203125" style="54" customWidth="1"/>
    <col min="14848" max="14851" width="9.109375" style="54"/>
    <col min="14852" max="14852" width="9.5546875" style="54" bestFit="1" customWidth="1"/>
    <col min="14853" max="14853" width="9.109375" style="54"/>
    <col min="14854" max="14854" width="11.44140625" style="54" bestFit="1" customWidth="1"/>
    <col min="14855" max="15097" width="9.109375" style="54"/>
    <col min="15098" max="15098" width="9.6640625" style="54" bestFit="1" customWidth="1"/>
    <col min="15099" max="15099" width="61.6640625" style="54" bestFit="1" customWidth="1"/>
    <col min="15100" max="15100" width="13.6640625" style="54" customWidth="1"/>
    <col min="15101" max="15103" width="13.33203125" style="54" customWidth="1"/>
    <col min="15104" max="15107" width="9.109375" style="54"/>
    <col min="15108" max="15108" width="9.5546875" style="54" bestFit="1" customWidth="1"/>
    <col min="15109" max="15109" width="9.109375" style="54"/>
    <col min="15110" max="15110" width="11.44140625" style="54" bestFit="1" customWidth="1"/>
    <col min="15111" max="15353" width="9.109375" style="54"/>
    <col min="15354" max="15354" width="9.6640625" style="54" bestFit="1" customWidth="1"/>
    <col min="15355" max="15355" width="61.6640625" style="54" bestFit="1" customWidth="1"/>
    <col min="15356" max="15356" width="13.6640625" style="54" customWidth="1"/>
    <col min="15357" max="15359" width="13.33203125" style="54" customWidth="1"/>
    <col min="15360" max="15363" width="9.109375" style="54"/>
    <col min="15364" max="15364" width="9.5546875" style="54" bestFit="1" customWidth="1"/>
    <col min="15365" max="15365" width="9.109375" style="54"/>
    <col min="15366" max="15366" width="11.44140625" style="54" bestFit="1" customWidth="1"/>
    <col min="15367" max="15609" width="9.109375" style="54"/>
    <col min="15610" max="15610" width="9.6640625" style="54" bestFit="1" customWidth="1"/>
    <col min="15611" max="15611" width="61.6640625" style="54" bestFit="1" customWidth="1"/>
    <col min="15612" max="15612" width="13.6640625" style="54" customWidth="1"/>
    <col min="15613" max="15615" width="13.33203125" style="54" customWidth="1"/>
    <col min="15616" max="15619" width="9.109375" style="54"/>
    <col min="15620" max="15620" width="9.5546875" style="54" bestFit="1" customWidth="1"/>
    <col min="15621" max="15621" width="9.109375" style="54"/>
    <col min="15622" max="15622" width="11.44140625" style="54" bestFit="1" customWidth="1"/>
    <col min="15623" max="15865" width="9.109375" style="54"/>
    <col min="15866" max="15866" width="9.6640625" style="54" bestFit="1" customWidth="1"/>
    <col min="15867" max="15867" width="61.6640625" style="54" bestFit="1" customWidth="1"/>
    <col min="15868" max="15868" width="13.6640625" style="54" customWidth="1"/>
    <col min="15869" max="15871" width="13.33203125" style="54" customWidth="1"/>
    <col min="15872" max="15875" width="9.109375" style="54"/>
    <col min="15876" max="15876" width="9.5546875" style="54" bestFit="1" customWidth="1"/>
    <col min="15877" max="15877" width="9.109375" style="54"/>
    <col min="15878" max="15878" width="11.44140625" style="54" bestFit="1" customWidth="1"/>
    <col min="15879" max="16121" width="9.109375" style="54"/>
    <col min="16122" max="16122" width="9.6640625" style="54" bestFit="1" customWidth="1"/>
    <col min="16123" max="16123" width="61.6640625" style="54" bestFit="1" customWidth="1"/>
    <col min="16124" max="16124" width="13.6640625" style="54" customWidth="1"/>
    <col min="16125" max="16127" width="13.33203125" style="54" customWidth="1"/>
    <col min="16128" max="16131" width="9.109375" style="54"/>
    <col min="16132" max="16132" width="9.5546875" style="54" bestFit="1" customWidth="1"/>
    <col min="16133" max="16133" width="9.109375" style="54"/>
    <col min="16134" max="16134" width="11.44140625" style="54" bestFit="1" customWidth="1"/>
    <col min="16135" max="16384" width="9.109375" style="54"/>
  </cols>
  <sheetData>
    <row r="2" spans="2:5" s="53" customFormat="1" ht="15.6" x14ac:dyDescent="0.3">
      <c r="B2" s="106" t="s">
        <v>151</v>
      </c>
      <c r="C2" s="106"/>
      <c r="D2" s="106"/>
    </row>
    <row r="3" spans="2:5" ht="3" customHeight="1" x14ac:dyDescent="0.25">
      <c r="C3" s="55"/>
    </row>
    <row r="4" spans="2:5" s="53" customFormat="1" ht="26.25" customHeight="1" x14ac:dyDescent="0.25">
      <c r="B4" s="107" t="s">
        <v>149</v>
      </c>
      <c r="C4" s="107"/>
      <c r="D4" s="107"/>
    </row>
    <row r="5" spans="2:5" s="53" customFormat="1" ht="15" customHeight="1" x14ac:dyDescent="0.25">
      <c r="B5" s="107" t="s">
        <v>150</v>
      </c>
      <c r="C5" s="107"/>
      <c r="D5" s="107"/>
    </row>
    <row r="6" spans="2:5" ht="4.5" customHeight="1" x14ac:dyDescent="0.25">
      <c r="B6" s="56"/>
      <c r="C6" s="55"/>
      <c r="D6" s="78"/>
    </row>
    <row r="7" spans="2:5" ht="13.8" thickBot="1" x14ac:dyDescent="0.3">
      <c r="C7" s="55"/>
    </row>
    <row r="8" spans="2:5" ht="25.2" customHeight="1" x14ac:dyDescent="0.25">
      <c r="B8" s="80" t="s">
        <v>146</v>
      </c>
      <c r="C8" s="81" t="s">
        <v>125</v>
      </c>
      <c r="D8" s="82" t="s">
        <v>138</v>
      </c>
    </row>
    <row r="9" spans="2:5" x14ac:dyDescent="0.25">
      <c r="B9" s="83" t="s">
        <v>33</v>
      </c>
      <c r="C9" s="84" t="s">
        <v>36</v>
      </c>
      <c r="D9" s="85"/>
      <c r="E9" s="56"/>
    </row>
    <row r="10" spans="2:5" x14ac:dyDescent="0.25">
      <c r="B10" s="57" t="s">
        <v>128</v>
      </c>
      <c r="C10" s="58" t="s">
        <v>142</v>
      </c>
      <c r="D10" s="79"/>
      <c r="E10" s="56"/>
    </row>
    <row r="11" spans="2:5" x14ac:dyDescent="0.25">
      <c r="B11" s="57" t="s">
        <v>139</v>
      </c>
      <c r="C11" s="58" t="s">
        <v>152</v>
      </c>
      <c r="D11" s="88">
        <v>307186.25</v>
      </c>
      <c r="E11" s="56"/>
    </row>
    <row r="12" spans="2:5" x14ac:dyDescent="0.25">
      <c r="B12" s="57" t="s">
        <v>129</v>
      </c>
      <c r="C12" s="58" t="s">
        <v>141</v>
      </c>
      <c r="D12" s="88"/>
      <c r="E12" s="56"/>
    </row>
    <row r="13" spans="2:5" x14ac:dyDescent="0.25">
      <c r="B13" s="57" t="s">
        <v>140</v>
      </c>
      <c r="C13" s="58" t="s">
        <v>153</v>
      </c>
      <c r="D13" s="88">
        <v>9500</v>
      </c>
      <c r="E13" s="56"/>
    </row>
    <row r="14" spans="2:5" x14ac:dyDescent="0.25">
      <c r="B14" s="101"/>
      <c r="C14" s="102"/>
      <c r="D14" s="88"/>
      <c r="E14" s="56"/>
    </row>
    <row r="15" spans="2:5" x14ac:dyDescent="0.25">
      <c r="B15" s="59"/>
      <c r="C15" s="60" t="s">
        <v>130</v>
      </c>
      <c r="D15" s="89">
        <f>SUM(D10:D13)</f>
        <v>316686.25</v>
      </c>
      <c r="E15" s="56"/>
    </row>
    <row r="16" spans="2:5" x14ac:dyDescent="0.25">
      <c r="B16" s="83" t="s">
        <v>39</v>
      </c>
      <c r="C16" s="86" t="s">
        <v>145</v>
      </c>
      <c r="D16" s="90"/>
    </row>
    <row r="17" spans="2:8" x14ac:dyDescent="0.25">
      <c r="B17" s="61" t="s">
        <v>131</v>
      </c>
      <c r="C17" s="62" t="s">
        <v>143</v>
      </c>
      <c r="D17" s="91">
        <f>10957.6-1000</f>
        <v>9957.6</v>
      </c>
    </row>
    <row r="18" spans="2:8" x14ac:dyDescent="0.25">
      <c r="B18" s="61" t="s">
        <v>132</v>
      </c>
      <c r="C18" s="62" t="s">
        <v>144</v>
      </c>
      <c r="D18" s="91">
        <v>225</v>
      </c>
      <c r="H18" s="100"/>
    </row>
    <row r="19" spans="2:8" x14ac:dyDescent="0.25">
      <c r="B19" s="61" t="s">
        <v>133</v>
      </c>
      <c r="C19" s="103" t="s">
        <v>156</v>
      </c>
      <c r="D19" s="91">
        <v>1000</v>
      </c>
    </row>
    <row r="20" spans="2:8" x14ac:dyDescent="0.25">
      <c r="B20" s="63"/>
      <c r="C20" s="62"/>
      <c r="D20" s="92"/>
      <c r="E20" s="56"/>
    </row>
    <row r="21" spans="2:8" ht="13.8" thickBot="1" x14ac:dyDescent="0.3">
      <c r="B21" s="64"/>
      <c r="C21" s="65" t="s">
        <v>134</v>
      </c>
      <c r="D21" s="93">
        <f>SUM(D17:D20)</f>
        <v>11182.6</v>
      </c>
    </row>
    <row r="22" spans="2:8" ht="13.8" thickTop="1" x14ac:dyDescent="0.25">
      <c r="B22" s="87" t="s">
        <v>126</v>
      </c>
      <c r="C22" s="86" t="s">
        <v>127</v>
      </c>
      <c r="D22" s="90"/>
    </row>
    <row r="23" spans="2:8" x14ac:dyDescent="0.25">
      <c r="B23" s="66" t="s">
        <v>135</v>
      </c>
      <c r="C23" s="67" t="s">
        <v>154</v>
      </c>
      <c r="D23" s="94">
        <f>D15*0.22</f>
        <v>69670.975000000006</v>
      </c>
      <c r="E23" s="56"/>
    </row>
    <row r="24" spans="2:8" ht="13.8" thickBot="1" x14ac:dyDescent="0.3">
      <c r="B24" s="68" t="s">
        <v>136</v>
      </c>
      <c r="C24" s="69" t="s">
        <v>155</v>
      </c>
      <c r="D24" s="95">
        <f>D21*0.22</f>
        <v>2460.172</v>
      </c>
      <c r="E24" s="56"/>
    </row>
    <row r="25" spans="2:8" ht="14.4" thickTop="1" thickBot="1" x14ac:dyDescent="0.3">
      <c r="B25" s="70"/>
      <c r="C25" s="71" t="s">
        <v>137</v>
      </c>
      <c r="D25" s="96">
        <f>SUM(D23:D24)</f>
        <v>72131.147000000012</v>
      </c>
      <c r="E25" s="56"/>
    </row>
    <row r="26" spans="2:8" ht="13.8" x14ac:dyDescent="0.25">
      <c r="B26" s="72"/>
      <c r="C26" s="73" t="s">
        <v>147</v>
      </c>
      <c r="D26" s="97">
        <f>D15+D21</f>
        <v>327868.84999999998</v>
      </c>
      <c r="E26" s="56"/>
      <c r="H26" s="100">
        <f>D27-400000</f>
        <v>-3.0000000260770321E-3</v>
      </c>
    </row>
    <row r="27" spans="2:8" ht="13.8" thickBot="1" x14ac:dyDescent="0.3">
      <c r="B27" s="74"/>
      <c r="C27" s="75" t="s">
        <v>148</v>
      </c>
      <c r="D27" s="98">
        <f>D26+D25</f>
        <v>399999.99699999997</v>
      </c>
      <c r="H27" s="100">
        <f>H26/1.22</f>
        <v>-2.4590164148172397E-3</v>
      </c>
    </row>
    <row r="28" spans="2:8" x14ac:dyDescent="0.25">
      <c r="D28" s="99"/>
    </row>
    <row r="29" spans="2:8" x14ac:dyDescent="0.25">
      <c r="B29" s="76"/>
      <c r="C29" s="76"/>
      <c r="D29" s="99"/>
    </row>
    <row r="30" spans="2:8" x14ac:dyDescent="0.25">
      <c r="B30" s="76"/>
      <c r="C30" s="76"/>
    </row>
    <row r="31" spans="2:8" x14ac:dyDescent="0.25">
      <c r="B31" s="76"/>
      <c r="C31" s="76"/>
    </row>
    <row r="32" spans="2:8" x14ac:dyDescent="0.25">
      <c r="B32" s="76"/>
      <c r="C32" s="76"/>
    </row>
    <row r="33" spans="2:3" x14ac:dyDescent="0.25">
      <c r="B33" s="76"/>
      <c r="C33" s="76"/>
    </row>
    <row r="34" spans="2:3" x14ac:dyDescent="0.25">
      <c r="B34" s="76"/>
      <c r="C34" s="76"/>
    </row>
  </sheetData>
  <sheetProtection selectLockedCells="1"/>
  <mergeCells count="3">
    <mergeCell ref="B2:D2"/>
    <mergeCell ref="B5:D5"/>
    <mergeCell ref="B4:D4"/>
  </mergeCells>
  <printOptions horizontalCentered="1"/>
  <pageMargins left="0.78740157480314965" right="0.78740157480314965" top="1.7716535433070868" bottom="0.98425196850393704" header="0.51181102362204722" footer="0.51181102362204722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H20"/>
  <sheetViews>
    <sheetView workbookViewId="0">
      <selection activeCell="C20" sqref="C20"/>
    </sheetView>
  </sheetViews>
  <sheetFormatPr defaultRowHeight="14.4" x14ac:dyDescent="0.3"/>
  <cols>
    <col min="1" max="1" width="36.33203125" bestFit="1" customWidth="1"/>
    <col min="2" max="2" width="16" bestFit="1" customWidth="1"/>
    <col min="3" max="3" width="10.5546875" style="4" bestFit="1" customWidth="1"/>
    <col min="4" max="4" width="5.44140625" style="32" bestFit="1" customWidth="1"/>
    <col min="5" max="10" width="12.44140625" bestFit="1" customWidth="1"/>
  </cols>
  <sheetData>
    <row r="1" spans="1:8" ht="18.600000000000001" thickBot="1" x14ac:dyDescent="0.4">
      <c r="A1" s="108" t="s">
        <v>106</v>
      </c>
      <c r="B1" s="109"/>
      <c r="C1" s="109"/>
      <c r="D1" s="110"/>
    </row>
    <row r="2" spans="1:8" x14ac:dyDescent="0.3">
      <c r="A2" s="36" t="s">
        <v>95</v>
      </c>
      <c r="B2" s="37" t="s">
        <v>107</v>
      </c>
      <c r="C2" s="38" t="s">
        <v>108</v>
      </c>
      <c r="D2" s="39" t="s">
        <v>109</v>
      </c>
    </row>
    <row r="3" spans="1:8" x14ac:dyDescent="0.3">
      <c r="A3" s="40" t="s">
        <v>85</v>
      </c>
      <c r="B3" s="35" t="s">
        <v>86</v>
      </c>
      <c r="C3" s="25">
        <v>1200</v>
      </c>
      <c r="D3" s="41" t="s">
        <v>57</v>
      </c>
    </row>
    <row r="4" spans="1:8" x14ac:dyDescent="0.3">
      <c r="A4" s="40" t="s">
        <v>87</v>
      </c>
      <c r="B4" s="35" t="s">
        <v>88</v>
      </c>
      <c r="C4" s="25">
        <v>1200</v>
      </c>
      <c r="D4" s="41" t="s">
        <v>42</v>
      </c>
    </row>
    <row r="5" spans="1:8" x14ac:dyDescent="0.3">
      <c r="A5" s="40" t="s">
        <v>90</v>
      </c>
      <c r="B5" s="35" t="s">
        <v>89</v>
      </c>
      <c r="C5" s="25">
        <v>1600</v>
      </c>
      <c r="D5" s="41" t="str">
        <f>D3</f>
        <v>B6</v>
      </c>
    </row>
    <row r="6" spans="1:8" x14ac:dyDescent="0.3">
      <c r="A6" s="40" t="s">
        <v>91</v>
      </c>
      <c r="B6" s="35" t="s">
        <v>92</v>
      </c>
      <c r="C6" s="25">
        <f>5000+4000</f>
        <v>9000</v>
      </c>
      <c r="D6" s="41" t="str">
        <f>D3</f>
        <v>B6</v>
      </c>
    </row>
    <row r="7" spans="1:8" ht="15" thickBot="1" x14ac:dyDescent="0.35">
      <c r="A7" s="42" t="s">
        <v>93</v>
      </c>
      <c r="B7" s="43" t="s">
        <v>94</v>
      </c>
      <c r="C7" s="44">
        <v>3000</v>
      </c>
      <c r="D7" s="45" t="str">
        <f>D3</f>
        <v>B6</v>
      </c>
    </row>
    <row r="8" spans="1:8" ht="15" thickBot="1" x14ac:dyDescent="0.35">
      <c r="A8" s="46"/>
      <c r="B8" s="46"/>
      <c r="C8" s="47"/>
      <c r="D8" s="48"/>
      <c r="E8" s="46"/>
    </row>
    <row r="9" spans="1:8" x14ac:dyDescent="0.3">
      <c r="A9" s="36" t="s">
        <v>96</v>
      </c>
      <c r="B9" s="37" t="s">
        <v>107</v>
      </c>
      <c r="C9" s="38" t="s">
        <v>108</v>
      </c>
      <c r="D9" s="39" t="s">
        <v>109</v>
      </c>
    </row>
    <row r="10" spans="1:8" x14ac:dyDescent="0.3">
      <c r="A10" s="40" t="s">
        <v>112</v>
      </c>
      <c r="B10" s="35" t="s">
        <v>113</v>
      </c>
      <c r="C10" s="25" t="e">
        <v>#REF!</v>
      </c>
      <c r="D10" s="41" t="s">
        <v>35</v>
      </c>
      <c r="E10" t="s">
        <v>119</v>
      </c>
    </row>
    <row r="11" spans="1:8" x14ac:dyDescent="0.3">
      <c r="A11" s="40" t="s">
        <v>112</v>
      </c>
      <c r="B11" s="35" t="s">
        <v>114</v>
      </c>
      <c r="C11" s="25" t="e">
        <v>#REF!</v>
      </c>
      <c r="D11" s="41" t="s">
        <v>35</v>
      </c>
      <c r="E11" t="s">
        <v>122</v>
      </c>
    </row>
    <row r="12" spans="1:8" x14ac:dyDescent="0.3">
      <c r="A12" s="40" t="s">
        <v>104</v>
      </c>
      <c r="B12" s="35" t="s">
        <v>105</v>
      </c>
      <c r="C12" s="52" t="e">
        <v>#REF!</v>
      </c>
      <c r="D12" s="41" t="s">
        <v>50</v>
      </c>
    </row>
    <row r="13" spans="1:8" x14ac:dyDescent="0.3">
      <c r="A13" s="40" t="s">
        <v>104</v>
      </c>
      <c r="B13" s="35" t="s">
        <v>124</v>
      </c>
      <c r="C13" s="52" t="e">
        <v>#REF!</v>
      </c>
      <c r="D13" s="41" t="s">
        <v>50</v>
      </c>
    </row>
    <row r="14" spans="1:8" x14ac:dyDescent="0.3">
      <c r="A14" s="40" t="s">
        <v>97</v>
      </c>
      <c r="B14" s="35" t="s">
        <v>98</v>
      </c>
      <c r="C14" s="25" t="e">
        <v>#REF!</v>
      </c>
      <c r="D14" s="41" t="s">
        <v>50</v>
      </c>
    </row>
    <row r="15" spans="1:8" x14ac:dyDescent="0.3">
      <c r="A15" s="40" t="str">
        <f>A14</f>
        <v>RIPRODUZIONI DISEGNI</v>
      </c>
      <c r="B15" s="35" t="s">
        <v>99</v>
      </c>
      <c r="C15" s="51" t="e">
        <v>#REF!</v>
      </c>
      <c r="D15" s="41" t="str">
        <f>D14</f>
        <v>B5.1</v>
      </c>
      <c r="E15" t="s">
        <v>115</v>
      </c>
      <c r="F15" t="s">
        <v>116</v>
      </c>
      <c r="G15" t="s">
        <v>117</v>
      </c>
      <c r="H15" t="s">
        <v>118</v>
      </c>
    </row>
    <row r="16" spans="1:8" x14ac:dyDescent="0.3">
      <c r="A16" s="40" t="s">
        <v>123</v>
      </c>
      <c r="B16" s="35" t="s">
        <v>110</v>
      </c>
      <c r="C16" s="25" t="e">
        <v>#REF!</v>
      </c>
      <c r="D16" s="41" t="s">
        <v>50</v>
      </c>
    </row>
    <row r="17" spans="1:6" x14ac:dyDescent="0.3">
      <c r="A17" s="40" t="s">
        <v>111</v>
      </c>
      <c r="B17" s="35" t="str">
        <f>B10</f>
        <v>COMUNE ZOAGLI</v>
      </c>
      <c r="C17" s="25" t="e">
        <v>#REF!</v>
      </c>
      <c r="D17" s="41" t="s">
        <v>65</v>
      </c>
    </row>
    <row r="18" spans="1:6" x14ac:dyDescent="0.3">
      <c r="A18" s="40" t="s">
        <v>100</v>
      </c>
      <c r="B18" s="35" t="s">
        <v>101</v>
      </c>
      <c r="C18" s="25" t="e">
        <v>#REF!</v>
      </c>
      <c r="D18" s="41" t="s">
        <v>44</v>
      </c>
      <c r="E18" t="s">
        <v>120</v>
      </c>
      <c r="F18" t="s">
        <v>121</v>
      </c>
    </row>
    <row r="19" spans="1:6" x14ac:dyDescent="0.3">
      <c r="A19" s="40" t="str">
        <f>A18</f>
        <v>PRATICHE ACQUISIZIONE TERRENO</v>
      </c>
      <c r="B19" s="49" t="s">
        <v>102</v>
      </c>
      <c r="C19" s="50">
        <v>4000</v>
      </c>
      <c r="D19" s="41" t="s">
        <v>44</v>
      </c>
    </row>
    <row r="20" spans="1:6" ht="15" thickBot="1" x14ac:dyDescent="0.35">
      <c r="A20" s="42" t="str">
        <f>A18</f>
        <v>PRATICHE ACQUISIZIONE TERRENO</v>
      </c>
      <c r="B20" s="43" t="s">
        <v>103</v>
      </c>
      <c r="C20" s="44">
        <v>6000</v>
      </c>
      <c r="D20" s="45" t="s">
        <v>44</v>
      </c>
    </row>
  </sheetData>
  <mergeCells count="1">
    <mergeCell ref="A1:D1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FOGNA QE</vt:lpstr>
      <vt:lpstr>ACQUA QE</vt:lpstr>
      <vt:lpstr>ACQUA I</vt:lpstr>
      <vt:lpstr>ACQUA II</vt:lpstr>
      <vt:lpstr>QE</vt:lpstr>
      <vt:lpstr>Spese e consulenze</vt:lpstr>
      <vt:lpstr>'ACQUA QE'!Print_Area</vt:lpstr>
      <vt:lpstr>'FOGNA QE'!Print_Area</vt:lpstr>
      <vt:lpstr>QE!Print_Area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Gaglio Francesco</dc:creator>
  <cp:lastModifiedBy>Paola SILVA</cp:lastModifiedBy>
  <cp:lastPrinted>2019-11-07T10:27:16Z</cp:lastPrinted>
  <dcterms:created xsi:type="dcterms:W3CDTF">2012-07-30T08:20:39Z</dcterms:created>
  <dcterms:modified xsi:type="dcterms:W3CDTF">2019-11-15T10:11:46Z</dcterms:modified>
</cp:coreProperties>
</file>